
<file path=[Content_Types].xml><?xml version="1.0" encoding="utf-8"?>
<Types xmlns="http://schemas.openxmlformats.org/package/2006/content-type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SDMA\OneDrive\Attachments\Desktop\"/>
    </mc:Choice>
  </mc:AlternateContent>
  <bookViews>
    <workbookView xWindow="0" yWindow="0" windowWidth="28770" windowHeight="12180" activeTab="3"/>
  </bookViews>
  <sheets>
    <sheet name="Dharamshala Div. Wise" sheetId="1" r:id="rId1"/>
    <sheet name="Dehra Div" sheetId="2" r:id="rId2"/>
    <sheet name="Nurpur Div. Wise" sheetId="3" r:id="rId3"/>
    <sheet name="Chamba Abstract Div. Wise" sheetId="4" r:id="rId4"/>
    <sheet name="Chamba Div. Wise" sheetId="5" r:id="rId5"/>
  </sheets>
  <calcPr calcId="162913"/>
  <extLst>
    <ext uri="GoogleSheetsCustomDataVersion2">
      <go:sheetsCustomData xmlns:go="http://customooxmlschemas.google.com/" r:id="rId9" roundtripDataChecksum="ZPoKdAOLvVi1XBEpzG1pLw6uk3PhLnt2/4bIatu47Lc="/>
    </ext>
  </extLst>
</workbook>
</file>

<file path=xl/calcChain.xml><?xml version="1.0" encoding="utf-8"?>
<calcChain xmlns="http://schemas.openxmlformats.org/spreadsheetml/2006/main">
  <c r="J3639" i="5" l="1"/>
  <c r="J3638" i="5"/>
  <c r="J3637" i="5"/>
  <c r="J3636" i="5"/>
  <c r="J3635" i="5"/>
  <c r="J3634" i="5"/>
  <c r="J3633" i="5"/>
  <c r="J3632" i="5"/>
  <c r="J3631" i="5"/>
  <c r="J3630" i="5"/>
  <c r="J3629" i="5"/>
  <c r="J3628" i="5"/>
  <c r="J3627" i="5"/>
  <c r="J3626" i="5"/>
  <c r="J3625" i="5"/>
  <c r="J3624" i="5"/>
  <c r="J3623" i="5"/>
  <c r="J3622" i="5"/>
  <c r="J3621" i="5"/>
  <c r="J3620" i="5"/>
  <c r="J3619" i="5"/>
  <c r="J3618" i="5"/>
  <c r="J3617" i="5"/>
  <c r="J3616" i="5"/>
  <c r="J3615" i="5"/>
  <c r="J3614" i="5"/>
  <c r="J3613" i="5"/>
  <c r="J3612" i="5"/>
  <c r="J3611" i="5"/>
  <c r="J3610" i="5"/>
  <c r="J3609" i="5"/>
  <c r="J3608" i="5"/>
  <c r="J3607" i="5"/>
  <c r="J3606" i="5"/>
  <c r="J3605" i="5"/>
  <c r="J3604" i="5"/>
  <c r="J3603" i="5"/>
  <c r="J3602" i="5"/>
  <c r="J3601" i="5"/>
  <c r="J3600" i="5"/>
  <c r="J3599" i="5"/>
  <c r="J3598" i="5"/>
  <c r="J3597" i="5"/>
  <c r="J3596" i="5"/>
  <c r="J3595" i="5"/>
  <c r="J3594" i="5"/>
  <c r="J3593" i="5"/>
  <c r="J3592" i="5"/>
  <c r="J3591" i="5"/>
  <c r="J3590" i="5"/>
  <c r="J3589" i="5"/>
  <c r="J3588" i="5"/>
  <c r="J3587" i="5"/>
  <c r="J3586" i="5"/>
  <c r="J3585" i="5"/>
  <c r="J3584" i="5"/>
  <c r="J3583" i="5"/>
  <c r="J3582" i="5"/>
  <c r="J3581" i="5"/>
  <c r="J3580" i="5"/>
  <c r="J3579" i="5"/>
  <c r="J3578" i="5"/>
  <c r="J3577" i="5"/>
  <c r="J3576" i="5"/>
  <c r="J3575" i="5"/>
  <c r="J3574" i="5"/>
  <c r="J3573" i="5"/>
  <c r="J3572" i="5"/>
  <c r="J3571" i="5"/>
  <c r="J3570" i="5"/>
  <c r="J3569" i="5"/>
  <c r="J3568" i="5"/>
  <c r="J3567" i="5"/>
  <c r="J3566" i="5"/>
  <c r="J3565" i="5"/>
  <c r="J3564" i="5"/>
  <c r="J3563" i="5"/>
  <c r="J3562" i="5"/>
  <c r="J3561" i="5"/>
  <c r="J3560" i="5"/>
  <c r="J3559" i="5"/>
  <c r="J3558" i="5"/>
  <c r="J3557" i="5"/>
  <c r="J3556" i="5"/>
  <c r="J3555" i="5"/>
  <c r="J3554" i="5"/>
  <c r="J3553" i="5"/>
  <c r="J3552" i="5"/>
  <c r="J3551" i="5"/>
  <c r="J3550" i="5"/>
  <c r="J3549" i="5"/>
  <c r="J3548" i="5"/>
  <c r="J3547" i="5"/>
  <c r="J3546" i="5"/>
  <c r="J3545" i="5"/>
  <c r="J3544" i="5"/>
  <c r="J3543" i="5"/>
  <c r="J3542" i="5"/>
  <c r="J3541" i="5"/>
  <c r="J3540" i="5"/>
  <c r="J3539" i="5"/>
  <c r="J3538" i="5"/>
  <c r="J3537" i="5"/>
  <c r="J3536" i="5"/>
  <c r="J3535" i="5"/>
  <c r="J3534" i="5"/>
  <c r="J3533" i="5"/>
  <c r="J3532" i="5"/>
  <c r="J3531" i="5"/>
  <c r="J3530" i="5"/>
  <c r="J3529" i="5"/>
  <c r="J3528" i="5"/>
  <c r="J3527" i="5"/>
  <c r="J3526" i="5"/>
  <c r="J3525" i="5"/>
  <c r="J3524" i="5"/>
  <c r="J3523" i="5"/>
  <c r="J3522" i="5"/>
  <c r="J3521" i="5"/>
  <c r="J3520" i="5"/>
  <c r="J3519" i="5"/>
  <c r="J3518" i="5"/>
  <c r="J3517" i="5"/>
  <c r="J3516" i="5"/>
  <c r="J3515" i="5"/>
  <c r="J3514" i="5"/>
  <c r="J3513" i="5"/>
  <c r="J3512" i="5"/>
  <c r="J3511" i="5"/>
  <c r="J3510" i="5"/>
  <c r="J3509" i="5"/>
  <c r="J3508" i="5"/>
  <c r="J3507" i="5"/>
  <c r="J3506" i="5"/>
  <c r="J3505" i="5"/>
  <c r="J3504" i="5"/>
  <c r="J3503" i="5"/>
  <c r="J3502" i="5"/>
  <c r="J3501" i="5"/>
  <c r="J3500" i="5"/>
  <c r="J3499" i="5"/>
  <c r="J3498" i="5"/>
  <c r="J3497" i="5"/>
  <c r="J3496" i="5"/>
  <c r="J3495" i="5"/>
  <c r="J3494" i="5"/>
  <c r="J3493" i="5"/>
  <c r="H3492" i="5"/>
  <c r="J3492" i="5" s="1"/>
  <c r="J3491" i="5"/>
  <c r="J3490" i="5"/>
  <c r="J3489" i="5"/>
  <c r="J3488" i="5"/>
  <c r="J3487" i="5"/>
  <c r="J3486" i="5"/>
  <c r="J3485" i="5"/>
  <c r="J3484" i="5"/>
  <c r="J3483" i="5"/>
  <c r="J3482" i="5"/>
  <c r="J3481" i="5"/>
  <c r="J3480" i="5"/>
  <c r="J3479" i="5"/>
  <c r="J3478" i="5"/>
  <c r="J3477" i="5"/>
  <c r="J3476" i="5"/>
  <c r="J3475" i="5"/>
  <c r="J3474" i="5"/>
  <c r="J3473" i="5"/>
  <c r="J3472" i="5"/>
  <c r="J3471" i="5"/>
  <c r="J3470" i="5"/>
  <c r="J3469" i="5"/>
  <c r="J3468" i="5"/>
  <c r="J3467" i="5"/>
  <c r="J3466" i="5"/>
  <c r="J3465" i="5"/>
  <c r="J3464" i="5"/>
  <c r="J3463" i="5"/>
  <c r="J3462" i="5"/>
  <c r="J3461" i="5"/>
  <c r="J3460" i="5"/>
  <c r="J3459" i="5"/>
  <c r="J3458" i="5"/>
  <c r="J3457" i="5"/>
  <c r="J3456" i="5"/>
  <c r="J3455" i="5"/>
  <c r="J3454" i="5"/>
  <c r="J3453" i="5"/>
  <c r="J3452" i="5"/>
  <c r="J3451" i="5"/>
  <c r="J3450" i="5"/>
  <c r="J3449" i="5"/>
  <c r="J3448" i="5"/>
  <c r="J3447" i="5"/>
  <c r="J3446" i="5"/>
  <c r="J3445" i="5"/>
  <c r="J3444" i="5"/>
  <c r="J3443" i="5"/>
  <c r="J3442" i="5"/>
  <c r="J3441" i="5"/>
  <c r="J3440" i="5"/>
  <c r="J3439" i="5"/>
  <c r="J3438" i="5"/>
  <c r="J3437" i="5"/>
  <c r="H3436" i="5"/>
  <c r="J3436" i="5" s="1"/>
  <c r="J3435" i="5"/>
  <c r="J3434" i="5"/>
  <c r="J3433" i="5"/>
  <c r="J3432" i="5"/>
  <c r="J3431" i="5"/>
  <c r="J3430" i="5"/>
  <c r="J3429" i="5"/>
  <c r="J3428" i="5"/>
  <c r="J3427" i="5"/>
  <c r="J3426" i="5"/>
  <c r="J3425" i="5"/>
  <c r="J3424" i="5"/>
  <c r="J3423" i="5"/>
  <c r="J3422" i="5"/>
  <c r="J3421" i="5"/>
  <c r="J3420" i="5"/>
  <c r="J3419" i="5"/>
  <c r="J3418" i="5"/>
  <c r="J3417" i="5"/>
  <c r="J3416" i="5"/>
  <c r="J3415" i="5"/>
  <c r="J3414" i="5"/>
  <c r="J3413" i="5"/>
  <c r="J3412" i="5"/>
  <c r="J3411" i="5"/>
  <c r="J3410" i="5"/>
  <c r="J3409" i="5"/>
  <c r="H3408" i="5"/>
  <c r="J3408" i="5" s="1"/>
  <c r="J3407" i="5"/>
  <c r="J3406" i="5"/>
  <c r="J3405" i="5"/>
  <c r="J3404" i="5"/>
  <c r="J3403" i="5"/>
  <c r="J3402" i="5"/>
  <c r="J3401" i="5"/>
  <c r="J3400" i="5"/>
  <c r="J3399" i="5"/>
  <c r="J3398" i="5"/>
  <c r="J3397" i="5"/>
  <c r="J3396" i="5"/>
  <c r="J3395" i="5"/>
  <c r="J3394" i="5"/>
  <c r="J3393" i="5"/>
  <c r="J3392" i="5"/>
  <c r="J3391" i="5"/>
  <c r="J3390" i="5"/>
  <c r="J3389" i="5"/>
  <c r="J3388" i="5"/>
  <c r="J3387" i="5"/>
  <c r="J3386" i="5"/>
  <c r="J3385" i="5"/>
  <c r="J3384" i="5"/>
  <c r="J3383" i="5"/>
  <c r="J3382" i="5"/>
  <c r="J3381" i="5"/>
  <c r="J3380" i="5"/>
  <c r="J3379" i="5"/>
  <c r="J3378" i="5"/>
  <c r="J3377" i="5"/>
  <c r="J3376" i="5"/>
  <c r="J3375" i="5"/>
  <c r="J3374" i="5"/>
  <c r="J3373" i="5"/>
  <c r="J3372" i="5"/>
  <c r="J3371" i="5"/>
  <c r="J3370" i="5"/>
  <c r="J3369" i="5"/>
  <c r="J3368" i="5"/>
  <c r="J3367" i="5"/>
  <c r="J3366" i="5"/>
  <c r="J3365" i="5"/>
  <c r="J3364" i="5"/>
  <c r="J3363" i="5"/>
  <c r="J3362" i="5"/>
  <c r="J3361" i="5"/>
  <c r="J3360" i="5"/>
  <c r="H3359" i="5"/>
  <c r="J3359" i="5" s="1"/>
  <c r="J3358" i="5"/>
  <c r="J3357" i="5"/>
  <c r="J3356" i="5"/>
  <c r="J3355" i="5"/>
  <c r="J3354" i="5"/>
  <c r="J3353" i="5"/>
  <c r="J3352" i="5"/>
  <c r="J3351" i="5"/>
  <c r="J3350" i="5"/>
  <c r="J3349" i="5"/>
  <c r="J3348" i="5"/>
  <c r="J3347" i="5"/>
  <c r="J3346" i="5"/>
  <c r="J3640" i="5" s="1"/>
  <c r="I3339" i="5"/>
  <c r="I3338" i="5"/>
  <c r="I3337" i="5"/>
  <c r="I3336" i="5"/>
  <c r="I3335" i="5"/>
  <c r="I3334" i="5"/>
  <c r="I3333" i="5"/>
  <c r="I3332" i="5"/>
  <c r="I3331" i="5"/>
  <c r="I3330" i="5"/>
  <c r="I3340" i="5" s="1"/>
  <c r="I3328" i="5"/>
  <c r="I3327" i="5"/>
  <c r="I3326" i="5"/>
  <c r="I3329" i="5" s="1"/>
  <c r="I3325" i="5"/>
  <c r="I3324" i="5"/>
  <c r="I3323" i="5"/>
  <c r="I3322" i="5"/>
  <c r="I3321" i="5"/>
  <c r="I3320" i="5"/>
  <c r="I3319" i="5"/>
  <c r="I3317" i="5"/>
  <c r="I3316" i="5"/>
  <c r="I3315" i="5"/>
  <c r="I3314" i="5"/>
  <c r="I3313" i="5"/>
  <c r="I3312" i="5"/>
  <c r="I3311" i="5"/>
  <c r="I3310" i="5"/>
  <c r="I3309" i="5"/>
  <c r="I3308" i="5"/>
  <c r="I3318" i="5" s="1"/>
  <c r="A3308" i="5"/>
  <c r="A3319" i="5" s="1"/>
  <c r="A3330" i="5" s="1"/>
  <c r="I3306" i="5"/>
  <c r="I3305" i="5"/>
  <c r="I3304" i="5"/>
  <c r="I3303" i="5"/>
  <c r="I3302" i="5"/>
  <c r="I3301" i="5"/>
  <c r="I3300" i="5"/>
  <c r="I3299" i="5"/>
  <c r="I3298" i="5"/>
  <c r="I3297" i="5"/>
  <c r="I3307" i="5" s="1"/>
  <c r="A3297" i="5"/>
  <c r="I3295" i="5"/>
  <c r="I3294" i="5"/>
  <c r="I3293" i="5"/>
  <c r="I3292" i="5"/>
  <c r="I3291" i="5"/>
  <c r="I3290" i="5"/>
  <c r="I3289" i="5"/>
  <c r="I3288" i="5"/>
  <c r="I3287" i="5"/>
  <c r="I3286" i="5"/>
  <c r="I3296" i="5" s="1"/>
  <c r="I3284" i="5"/>
  <c r="I3283" i="5"/>
  <c r="I3282" i="5"/>
  <c r="I3281" i="5"/>
  <c r="I3280" i="5"/>
  <c r="I3279" i="5"/>
  <c r="I3278" i="5"/>
  <c r="I3277" i="5"/>
  <c r="I3276" i="5"/>
  <c r="I3275" i="5"/>
  <c r="I3285" i="5" s="1"/>
  <c r="I3273" i="5"/>
  <c r="I3272" i="5"/>
  <c r="I3271" i="5"/>
  <c r="I3270" i="5"/>
  <c r="I3269" i="5"/>
  <c r="I3274" i="5" s="1"/>
  <c r="I3268" i="5"/>
  <c r="I3267" i="5"/>
  <c r="I3266" i="5"/>
  <c r="I3265" i="5"/>
  <c r="I3264" i="5"/>
  <c r="I3262" i="5"/>
  <c r="I3261" i="5"/>
  <c r="I3260" i="5"/>
  <c r="I3259" i="5"/>
  <c r="I3258" i="5"/>
  <c r="I3257" i="5"/>
  <c r="I3256" i="5"/>
  <c r="I3255" i="5"/>
  <c r="I3254" i="5"/>
  <c r="I3253" i="5"/>
  <c r="I3263" i="5" s="1"/>
  <c r="I3251" i="5"/>
  <c r="I3250" i="5"/>
  <c r="I3249" i="5"/>
  <c r="I3252" i="5" s="1"/>
  <c r="I3248" i="5"/>
  <c r="I3247" i="5"/>
  <c r="I3246" i="5"/>
  <c r="I3245" i="5"/>
  <c r="I3244" i="5"/>
  <c r="I3243" i="5"/>
  <c r="I3242" i="5"/>
  <c r="I3240" i="5"/>
  <c r="I3239" i="5"/>
  <c r="I3238" i="5"/>
  <c r="I3237" i="5"/>
  <c r="I3236" i="5"/>
  <c r="I3235" i="5"/>
  <c r="I3234" i="5"/>
  <c r="I3233" i="5"/>
  <c r="I3232" i="5"/>
  <c r="I3231" i="5"/>
  <c r="I3241" i="5" s="1"/>
  <c r="I3229" i="5"/>
  <c r="I3230" i="5" s="1"/>
  <c r="I3228" i="5"/>
  <c r="I3227" i="5"/>
  <c r="I3226" i="5"/>
  <c r="I3225" i="5"/>
  <c r="I3224" i="5"/>
  <c r="I3223" i="5"/>
  <c r="I3222" i="5"/>
  <c r="I3221" i="5"/>
  <c r="I3220" i="5"/>
  <c r="I3218" i="5"/>
  <c r="I3217" i="5"/>
  <c r="I3216" i="5"/>
  <c r="I3215" i="5"/>
  <c r="I3214" i="5"/>
  <c r="I3213" i="5"/>
  <c r="I3212" i="5"/>
  <c r="I3211" i="5"/>
  <c r="I3210" i="5"/>
  <c r="I3209" i="5"/>
  <c r="I3219" i="5" s="1"/>
  <c r="I3207" i="5"/>
  <c r="I3206" i="5"/>
  <c r="I3205" i="5"/>
  <c r="I3204" i="5"/>
  <c r="I3203" i="5"/>
  <c r="I3202" i="5"/>
  <c r="I3201" i="5"/>
  <c r="I3200" i="5"/>
  <c r="I3199" i="5"/>
  <c r="I3198" i="5"/>
  <c r="I3208" i="5" s="1"/>
  <c r="I3196" i="5"/>
  <c r="I3195" i="5"/>
  <c r="I3194" i="5"/>
  <c r="I3193" i="5"/>
  <c r="I3192" i="5"/>
  <c r="I3191" i="5"/>
  <c r="I3190" i="5"/>
  <c r="I3189" i="5"/>
  <c r="I3197" i="5" s="1"/>
  <c r="I3188" i="5"/>
  <c r="I3187" i="5"/>
  <c r="I3185" i="5"/>
  <c r="I3184" i="5"/>
  <c r="I3183" i="5"/>
  <c r="I3182" i="5"/>
  <c r="I3181" i="5"/>
  <c r="I3180" i="5"/>
  <c r="I3179" i="5"/>
  <c r="I3178" i="5"/>
  <c r="I3177" i="5"/>
  <c r="I3186" i="5" s="1"/>
  <c r="I3176" i="5"/>
  <c r="I3174" i="5"/>
  <c r="I3173" i="5"/>
  <c r="I3172" i="5"/>
  <c r="I3171" i="5"/>
  <c r="I3170" i="5"/>
  <c r="I3169" i="5"/>
  <c r="I3168" i="5"/>
  <c r="I3167" i="5"/>
  <c r="I3166" i="5"/>
  <c r="I3175" i="5" s="1"/>
  <c r="I3165" i="5"/>
  <c r="I3163" i="5"/>
  <c r="I3162" i="5"/>
  <c r="I3161" i="5"/>
  <c r="I3160" i="5"/>
  <c r="I3159" i="5"/>
  <c r="I3158" i="5"/>
  <c r="I3157" i="5"/>
  <c r="I3156" i="5"/>
  <c r="I3155" i="5"/>
  <c r="I3154" i="5"/>
  <c r="I3164" i="5" s="1"/>
  <c r="I3152" i="5"/>
  <c r="I3151" i="5"/>
  <c r="I3150" i="5"/>
  <c r="I3149" i="5"/>
  <c r="I3153" i="5" s="1"/>
  <c r="I3148" i="5"/>
  <c r="I3147" i="5"/>
  <c r="I3146" i="5"/>
  <c r="I3145" i="5"/>
  <c r="I3144" i="5"/>
  <c r="I3143" i="5"/>
  <c r="I3141" i="5"/>
  <c r="I3140" i="5"/>
  <c r="I3139" i="5"/>
  <c r="I3138" i="5"/>
  <c r="I3137" i="5"/>
  <c r="I3136" i="5"/>
  <c r="I3135" i="5"/>
  <c r="I3134" i="5"/>
  <c r="I3133" i="5"/>
  <c r="I3132" i="5"/>
  <c r="I3142" i="5" s="1"/>
  <c r="I3130" i="5"/>
  <c r="I3129" i="5"/>
  <c r="I3131" i="5" s="1"/>
  <c r="I3128" i="5"/>
  <c r="I3127" i="5"/>
  <c r="I3126" i="5"/>
  <c r="I3125" i="5"/>
  <c r="I3124" i="5"/>
  <c r="I3123" i="5"/>
  <c r="I3122" i="5"/>
  <c r="I3121" i="5"/>
  <c r="I3119" i="5"/>
  <c r="I3118" i="5"/>
  <c r="I3117" i="5"/>
  <c r="I3116" i="5"/>
  <c r="I3115" i="5"/>
  <c r="I3114" i="5"/>
  <c r="I3113" i="5"/>
  <c r="I3112" i="5"/>
  <c r="I3111" i="5"/>
  <c r="I3110" i="5"/>
  <c r="I3120" i="5" s="1"/>
  <c r="I3109" i="5"/>
  <c r="I3108" i="5"/>
  <c r="I3107" i="5"/>
  <c r="I3106" i="5"/>
  <c r="I3105" i="5"/>
  <c r="I3104" i="5"/>
  <c r="I3103" i="5"/>
  <c r="I3102" i="5"/>
  <c r="I3101" i="5"/>
  <c r="I3100" i="5"/>
  <c r="I3099" i="5"/>
  <c r="I3097" i="5"/>
  <c r="I3096" i="5"/>
  <c r="I3095" i="5"/>
  <c r="I3094" i="5"/>
  <c r="I3093" i="5"/>
  <c r="I3092" i="5"/>
  <c r="I3091" i="5"/>
  <c r="I3090" i="5"/>
  <c r="I3089" i="5"/>
  <c r="I3098" i="5" s="1"/>
  <c r="I3088" i="5"/>
  <c r="I3086" i="5"/>
  <c r="I3085" i="5"/>
  <c r="I3084" i="5"/>
  <c r="I3083" i="5"/>
  <c r="I3082" i="5"/>
  <c r="I3081" i="5"/>
  <c r="I3080" i="5"/>
  <c r="I3079" i="5"/>
  <c r="I3078" i="5"/>
  <c r="I3077" i="5"/>
  <c r="I3087" i="5" s="1"/>
  <c r="I3075" i="5"/>
  <c r="I3074" i="5"/>
  <c r="I3073" i="5"/>
  <c r="I3072" i="5"/>
  <c r="I3071" i="5"/>
  <c r="I3070" i="5"/>
  <c r="I3069" i="5"/>
  <c r="I3068" i="5"/>
  <c r="I3067" i="5"/>
  <c r="I3066" i="5"/>
  <c r="I3076" i="5" s="1"/>
  <c r="I3064" i="5"/>
  <c r="I3063" i="5"/>
  <c r="I3062" i="5"/>
  <c r="I3061" i="5"/>
  <c r="I3060" i="5"/>
  <c r="I3059" i="5"/>
  <c r="I3058" i="5"/>
  <c r="I3057" i="5"/>
  <c r="I3056" i="5"/>
  <c r="I3055" i="5"/>
  <c r="I3065" i="5" s="1"/>
  <c r="I3053" i="5"/>
  <c r="I3052" i="5"/>
  <c r="I3051" i="5"/>
  <c r="I3050" i="5"/>
  <c r="I3049" i="5"/>
  <c r="I3054" i="5" s="1"/>
  <c r="I3048" i="5"/>
  <c r="I3047" i="5"/>
  <c r="I3046" i="5"/>
  <c r="I3045" i="5"/>
  <c r="I3044" i="5"/>
  <c r="I3039" i="5"/>
  <c r="I3038" i="5"/>
  <c r="I3037" i="5"/>
  <c r="I3033" i="5"/>
  <c r="I3032" i="5"/>
  <c r="I3031" i="5"/>
  <c r="I3030" i="5"/>
  <c r="I3029" i="5"/>
  <c r="I3028" i="5"/>
  <c r="I3027" i="5"/>
  <c r="I3024" i="5"/>
  <c r="I3023" i="5"/>
  <c r="I3022" i="5"/>
  <c r="I3021" i="5"/>
  <c r="I3020" i="5"/>
  <c r="I3019" i="5"/>
  <c r="I3018" i="5"/>
  <c r="I3015" i="5"/>
  <c r="I3014" i="5"/>
  <c r="I3013" i="5"/>
  <c r="I3012" i="5"/>
  <c r="I3011" i="5"/>
  <c r="I3010" i="5"/>
  <c r="I3009" i="5"/>
  <c r="I3006" i="5"/>
  <c r="I3005" i="5"/>
  <c r="I3004" i="5"/>
  <c r="I3003" i="5"/>
  <c r="I3002" i="5"/>
  <c r="I3001" i="5"/>
  <c r="I3000" i="5"/>
  <c r="I2997" i="5"/>
  <c r="I2996" i="5"/>
  <c r="I2995" i="5"/>
  <c r="I2994" i="5"/>
  <c r="I2993" i="5"/>
  <c r="I2992" i="5"/>
  <c r="I2991" i="5"/>
  <c r="I2988" i="5"/>
  <c r="I2987" i="5"/>
  <c r="I2986" i="5"/>
  <c r="I2985" i="5"/>
  <c r="I2984" i="5"/>
  <c r="I2983" i="5"/>
  <c r="I2982" i="5"/>
  <c r="I2979" i="5"/>
  <c r="I2978" i="5"/>
  <c r="I2977" i="5"/>
  <c r="I2976" i="5"/>
  <c r="I2975" i="5"/>
  <c r="I2974" i="5"/>
  <c r="I2973" i="5"/>
  <c r="I2970" i="5"/>
  <c r="I2969" i="5"/>
  <c r="I2968" i="5"/>
  <c r="I2967" i="5"/>
  <c r="I2966" i="5"/>
  <c r="I2965" i="5"/>
  <c r="I2964" i="5"/>
  <c r="I2961" i="5"/>
  <c r="I2960" i="5"/>
  <c r="I2959" i="5"/>
  <c r="I2958" i="5"/>
  <c r="I2957" i="5"/>
  <c r="I2956" i="5"/>
  <c r="I2955" i="5"/>
  <c r="I2952" i="5"/>
  <c r="I2951" i="5"/>
  <c r="I2950" i="5"/>
  <c r="I2949" i="5"/>
  <c r="I2948" i="5"/>
  <c r="I2947" i="5"/>
  <c r="I2946" i="5"/>
  <c r="I2943" i="5"/>
  <c r="I2942" i="5"/>
  <c r="I2941" i="5"/>
  <c r="I2940" i="5"/>
  <c r="I2939" i="5"/>
  <c r="I2938" i="5"/>
  <c r="I2937" i="5"/>
  <c r="I2934" i="5"/>
  <c r="I2933" i="5"/>
  <c r="I2932" i="5"/>
  <c r="I2931" i="5"/>
  <c r="I2930" i="5"/>
  <c r="I2929" i="5"/>
  <c r="I2928" i="5"/>
  <c r="I2925" i="5"/>
  <c r="I2924" i="5"/>
  <c r="I2923" i="5"/>
  <c r="I2922" i="5"/>
  <c r="I2921" i="5"/>
  <c r="I2920" i="5"/>
  <c r="I2919" i="5"/>
  <c r="I2916" i="5"/>
  <c r="G2916" i="5"/>
  <c r="I2915" i="5"/>
  <c r="I2914" i="5"/>
  <c r="I2913" i="5"/>
  <c r="I2912" i="5"/>
  <c r="I2911" i="5"/>
  <c r="I2910" i="5"/>
  <c r="I2907" i="5"/>
  <c r="I2906" i="5"/>
  <c r="I2905" i="5"/>
  <c r="I2904" i="5"/>
  <c r="I2903" i="5"/>
  <c r="I2902" i="5"/>
  <c r="I2901" i="5"/>
  <c r="I2898" i="5"/>
  <c r="I2897" i="5"/>
  <c r="I2896" i="5"/>
  <c r="I2895" i="5"/>
  <c r="I2894" i="5"/>
  <c r="I2893" i="5"/>
  <c r="I2892" i="5"/>
  <c r="I2889" i="5"/>
  <c r="I2888" i="5"/>
  <c r="I2887" i="5"/>
  <c r="I2886" i="5"/>
  <c r="I2885" i="5"/>
  <c r="I2884" i="5"/>
  <c r="I2883" i="5"/>
  <c r="I2880" i="5"/>
  <c r="I2879" i="5"/>
  <c r="I2878" i="5"/>
  <c r="I2877" i="5"/>
  <c r="I2876" i="5"/>
  <c r="I2875" i="5"/>
  <c r="I2874" i="5"/>
  <c r="I2871" i="5"/>
  <c r="I2870" i="5"/>
  <c r="I2869" i="5"/>
  <c r="I2868" i="5"/>
  <c r="I2867" i="5"/>
  <c r="I2866" i="5"/>
  <c r="I2865" i="5"/>
  <c r="I2863" i="5"/>
  <c r="I2862" i="5"/>
  <c r="I2861" i="5"/>
  <c r="I2860" i="5"/>
  <c r="I2859" i="5"/>
  <c r="I2858" i="5"/>
  <c r="I2857" i="5"/>
  <c r="I2855" i="5"/>
  <c r="I2854" i="5"/>
  <c r="I2853" i="5"/>
  <c r="I2852" i="5"/>
  <c r="I2851" i="5"/>
  <c r="I2850" i="5"/>
  <c r="I2849" i="5"/>
  <c r="I2846" i="5"/>
  <c r="G2846" i="5"/>
  <c r="I2845" i="5"/>
  <c r="I2844" i="5"/>
  <c r="I2843" i="5"/>
  <c r="I2842" i="5"/>
  <c r="I2841" i="5"/>
  <c r="I2840" i="5"/>
  <c r="G2837" i="5"/>
  <c r="I2837" i="5" s="1"/>
  <c r="I2836" i="5"/>
  <c r="I2835" i="5"/>
  <c r="I2834" i="5"/>
  <c r="I2833" i="5"/>
  <c r="I2832" i="5"/>
  <c r="I2831" i="5"/>
  <c r="G2830" i="5"/>
  <c r="I2830" i="5" s="1"/>
  <c r="I2829" i="5"/>
  <c r="I2828" i="5"/>
  <c r="I2827" i="5"/>
  <c r="I2826" i="5"/>
  <c r="I2825" i="5"/>
  <c r="I2824" i="5"/>
  <c r="I2821" i="5"/>
  <c r="I2820" i="5"/>
  <c r="I2819" i="5"/>
  <c r="I2818" i="5"/>
  <c r="I2817" i="5"/>
  <c r="I2816" i="5"/>
  <c r="I2815" i="5"/>
  <c r="I2814" i="5"/>
  <c r="I2813" i="5"/>
  <c r="I2812" i="5"/>
  <c r="I2811" i="5"/>
  <c r="I2810" i="5"/>
  <c r="I2809" i="5"/>
  <c r="I2808" i="5"/>
  <c r="I2805" i="5"/>
  <c r="I2804" i="5"/>
  <c r="I2803" i="5"/>
  <c r="I2802" i="5"/>
  <c r="I2801" i="5"/>
  <c r="I2800" i="5"/>
  <c r="I2799" i="5"/>
  <c r="I2796" i="5"/>
  <c r="I2795" i="5"/>
  <c r="I2794" i="5"/>
  <c r="I2793" i="5"/>
  <c r="I2792" i="5"/>
  <c r="I2791" i="5"/>
  <c r="I2790" i="5"/>
  <c r="I2787" i="5"/>
  <c r="I2786" i="5"/>
  <c r="I2785" i="5"/>
  <c r="I2784" i="5"/>
  <c r="I2783" i="5"/>
  <c r="I2782" i="5"/>
  <c r="I2781" i="5"/>
  <c r="I2778" i="5"/>
  <c r="I2777" i="5"/>
  <c r="I2776" i="5"/>
  <c r="I2775" i="5"/>
  <c r="I2774" i="5"/>
  <c r="I2773" i="5"/>
  <c r="I2772" i="5"/>
  <c r="I2770" i="5"/>
  <c r="I2769" i="5"/>
  <c r="I2768" i="5"/>
  <c r="I2767" i="5"/>
  <c r="I2766" i="5"/>
  <c r="I2765" i="5"/>
  <c r="I2764" i="5"/>
  <c r="I2762" i="5"/>
  <c r="I2761" i="5"/>
  <c r="I2760" i="5"/>
  <c r="I2759" i="5"/>
  <c r="I2758" i="5"/>
  <c r="I2757" i="5"/>
  <c r="I2756" i="5"/>
  <c r="I2753" i="5"/>
  <c r="I2752" i="5"/>
  <c r="I2751" i="5"/>
  <c r="I2750" i="5"/>
  <c r="I2749" i="5"/>
  <c r="I2748" i="5"/>
  <c r="I2747" i="5"/>
  <c r="I2744" i="5"/>
  <c r="I2743" i="5"/>
  <c r="I2742" i="5"/>
  <c r="I2741" i="5"/>
  <c r="I2740" i="5"/>
  <c r="I2739" i="5"/>
  <c r="I2738" i="5"/>
  <c r="I2735" i="5"/>
  <c r="I2734" i="5"/>
  <c r="I2733" i="5"/>
  <c r="I2732" i="5"/>
  <c r="I2731" i="5"/>
  <c r="I2730" i="5"/>
  <c r="I2729" i="5"/>
  <c r="I2726" i="5"/>
  <c r="I2725" i="5"/>
  <c r="I2724" i="5"/>
  <c r="I2723" i="5"/>
  <c r="I2722" i="5"/>
  <c r="I2721" i="5"/>
  <c r="I2720" i="5"/>
  <c r="I2717" i="5"/>
  <c r="I2716" i="5"/>
  <c r="I2715" i="5"/>
  <c r="I2714" i="5"/>
  <c r="I2713" i="5"/>
  <c r="I2712" i="5"/>
  <c r="I2711" i="5"/>
  <c r="I2708" i="5"/>
  <c r="I2707" i="5"/>
  <c r="I2706" i="5"/>
  <c r="I2705" i="5"/>
  <c r="I2704" i="5"/>
  <c r="I2703" i="5"/>
  <c r="I2702" i="5"/>
  <c r="I2697" i="5"/>
  <c r="I2696" i="5"/>
  <c r="I2695" i="5"/>
  <c r="I2694" i="5"/>
  <c r="I2693" i="5"/>
  <c r="I2692" i="5"/>
  <c r="I2691" i="5"/>
  <c r="I2688" i="5"/>
  <c r="I2687" i="5"/>
  <c r="I2686" i="5"/>
  <c r="I2685" i="5"/>
  <c r="I2684" i="5"/>
  <c r="I2683" i="5"/>
  <c r="I2682" i="5"/>
  <c r="I2679" i="5"/>
  <c r="I2678" i="5"/>
  <c r="I2677" i="5"/>
  <c r="I2676" i="5"/>
  <c r="I2675" i="5"/>
  <c r="I2674" i="5"/>
  <c r="I2673" i="5"/>
  <c r="I2670" i="5"/>
  <c r="I2669" i="5"/>
  <c r="I2668" i="5"/>
  <c r="I2667" i="5"/>
  <c r="I2666" i="5"/>
  <c r="I2665" i="5"/>
  <c r="I2664" i="5"/>
  <c r="I2661" i="5"/>
  <c r="I2660" i="5"/>
  <c r="I2659" i="5"/>
  <c r="I2658" i="5"/>
  <c r="I2657" i="5"/>
  <c r="I2656" i="5"/>
  <c r="I2655" i="5"/>
  <c r="I2651" i="5"/>
  <c r="I2650" i="5"/>
  <c r="I2649" i="5"/>
  <c r="I2648" i="5"/>
  <c r="I2647" i="5"/>
  <c r="I2646" i="5"/>
  <c r="I2645" i="5"/>
  <c r="I2642" i="5"/>
  <c r="I2641" i="5"/>
  <c r="I2640" i="5"/>
  <c r="I2639" i="5"/>
  <c r="I2638" i="5"/>
  <c r="I2637" i="5"/>
  <c r="I2636" i="5"/>
  <c r="I2633" i="5"/>
  <c r="I2632" i="5"/>
  <c r="I2631" i="5"/>
  <c r="I2630" i="5"/>
  <c r="I2629" i="5"/>
  <c r="I2628" i="5"/>
  <c r="I2627" i="5"/>
  <c r="I2624" i="5"/>
  <c r="I2623" i="5"/>
  <c r="I2622" i="5"/>
  <c r="I2621" i="5"/>
  <c r="I2620" i="5"/>
  <c r="I2619" i="5"/>
  <c r="I2618" i="5"/>
  <c r="I2615" i="5"/>
  <c r="I2614" i="5"/>
  <c r="I2613" i="5"/>
  <c r="I2612" i="5"/>
  <c r="I2611" i="5"/>
  <c r="I2610" i="5"/>
  <c r="I2609" i="5"/>
  <c r="I2604" i="5"/>
  <c r="I2603" i="5"/>
  <c r="I2602" i="5"/>
  <c r="I2601" i="5"/>
  <c r="I2600" i="5"/>
  <c r="I2599" i="5"/>
  <c r="I2598" i="5"/>
  <c r="I2595" i="5"/>
  <c r="I2594" i="5"/>
  <c r="I2593" i="5"/>
  <c r="I2592" i="5"/>
  <c r="I2591" i="5"/>
  <c r="I2590" i="5"/>
  <c r="I2589" i="5"/>
  <c r="I2586" i="5"/>
  <c r="I2585" i="5"/>
  <c r="I2584" i="5"/>
  <c r="I2583" i="5"/>
  <c r="I2582" i="5"/>
  <c r="I2581" i="5"/>
  <c r="I2580" i="5"/>
  <c r="I2576" i="5"/>
  <c r="I2575" i="5"/>
  <c r="I2574" i="5"/>
  <c r="I2573" i="5"/>
  <c r="I2572" i="5"/>
  <c r="I2571" i="5"/>
  <c r="I2570" i="5"/>
  <c r="I2565" i="5"/>
  <c r="I2564" i="5"/>
  <c r="I2563" i="5"/>
  <c r="I2562" i="5"/>
  <c r="I2561" i="5"/>
  <c r="I2560" i="5"/>
  <c r="I2559" i="5"/>
  <c r="I2556" i="5"/>
  <c r="G2556" i="5"/>
  <c r="I2555" i="5"/>
  <c r="I2554" i="5"/>
  <c r="I2553" i="5"/>
  <c r="I2552" i="5"/>
  <c r="I2551" i="5"/>
  <c r="I2550" i="5"/>
  <c r="I2547" i="5"/>
  <c r="I2546" i="5"/>
  <c r="I2545" i="5"/>
  <c r="I2544" i="5"/>
  <c r="I2543" i="5"/>
  <c r="I2542" i="5"/>
  <c r="I2541" i="5"/>
  <c r="G2538" i="5"/>
  <c r="I2538" i="5" s="1"/>
  <c r="I2537" i="5"/>
  <c r="I2536" i="5"/>
  <c r="I2535" i="5"/>
  <c r="I2534" i="5"/>
  <c r="I2533" i="5"/>
  <c r="I2532" i="5"/>
  <c r="I2529" i="5"/>
  <c r="I2528" i="5"/>
  <c r="I2527" i="5"/>
  <c r="I2526" i="5"/>
  <c r="I2525" i="5"/>
  <c r="I2524" i="5"/>
  <c r="I2523" i="5"/>
  <c r="I2520" i="5"/>
  <c r="I2519" i="5"/>
  <c r="I2518" i="5"/>
  <c r="I2517" i="5"/>
  <c r="I2516" i="5"/>
  <c r="I2515" i="5"/>
  <c r="I2514" i="5"/>
  <c r="I2511" i="5"/>
  <c r="G2511" i="5"/>
  <c r="I2510" i="5"/>
  <c r="I2509" i="5"/>
  <c r="I2508" i="5"/>
  <c r="I2507" i="5"/>
  <c r="I2506" i="5"/>
  <c r="I2505" i="5"/>
  <c r="I2502" i="5"/>
  <c r="G2502" i="5"/>
  <c r="I2501" i="5"/>
  <c r="I2500" i="5"/>
  <c r="I2499" i="5"/>
  <c r="I2498" i="5"/>
  <c r="I2497" i="5"/>
  <c r="I2496" i="5"/>
  <c r="I2493" i="5"/>
  <c r="G2493" i="5"/>
  <c r="I2492" i="5"/>
  <c r="I2491" i="5"/>
  <c r="I2490" i="5"/>
  <c r="I2489" i="5"/>
  <c r="I2488" i="5"/>
  <c r="I2487" i="5"/>
  <c r="I2484" i="5"/>
  <c r="I2483" i="5"/>
  <c r="I2482" i="5"/>
  <c r="I2481" i="5"/>
  <c r="I2480" i="5"/>
  <c r="I2479" i="5"/>
  <c r="I2478" i="5"/>
  <c r="I2475" i="5"/>
  <c r="I2474" i="5"/>
  <c r="I2473" i="5"/>
  <c r="I2472" i="5"/>
  <c r="I2471" i="5"/>
  <c r="I2470" i="5"/>
  <c r="I2469" i="5"/>
  <c r="I2467" i="5"/>
  <c r="I2466" i="5"/>
  <c r="I2465" i="5"/>
  <c r="I2464" i="5"/>
  <c r="I2463" i="5"/>
  <c r="I2462" i="5"/>
  <c r="I2461" i="5"/>
  <c r="G2459" i="5"/>
  <c r="I2459" i="5" s="1"/>
  <c r="I2458" i="5"/>
  <c r="I2457" i="5"/>
  <c r="I2456" i="5"/>
  <c r="I2455" i="5"/>
  <c r="I2454" i="5"/>
  <c r="I2453" i="5"/>
  <c r="G2450" i="5"/>
  <c r="I2450" i="5" s="1"/>
  <c r="I2449" i="5"/>
  <c r="I2448" i="5"/>
  <c r="I2447" i="5"/>
  <c r="I2446" i="5"/>
  <c r="I2445" i="5"/>
  <c r="I2444" i="5"/>
  <c r="I2441" i="5"/>
  <c r="I2440" i="5"/>
  <c r="I2439" i="5"/>
  <c r="I2438" i="5"/>
  <c r="I2437" i="5"/>
  <c r="I2436" i="5"/>
  <c r="I2435" i="5"/>
  <c r="I2432" i="5"/>
  <c r="G2432" i="5"/>
  <c r="I2431" i="5"/>
  <c r="I2430" i="5"/>
  <c r="I2429" i="5"/>
  <c r="I2428" i="5"/>
  <c r="I2427" i="5"/>
  <c r="I2426" i="5"/>
  <c r="I2423" i="5"/>
  <c r="G2423" i="5"/>
  <c r="I2422" i="5"/>
  <c r="I2421" i="5"/>
  <c r="I2420" i="5"/>
  <c r="I2419" i="5"/>
  <c r="I2418" i="5"/>
  <c r="I2417" i="5"/>
  <c r="I2414" i="5"/>
  <c r="I2413" i="5"/>
  <c r="I2412" i="5"/>
  <c r="I2411" i="5"/>
  <c r="I2410" i="5"/>
  <c r="I2409" i="5"/>
  <c r="I2408" i="5"/>
  <c r="G2405" i="5"/>
  <c r="I2405" i="5" s="1"/>
  <c r="I2404" i="5"/>
  <c r="I2403" i="5"/>
  <c r="I2402" i="5"/>
  <c r="I2401" i="5"/>
  <c r="I2400" i="5"/>
  <c r="I2399" i="5"/>
  <c r="I2396" i="5"/>
  <c r="I2395" i="5"/>
  <c r="I2394" i="5"/>
  <c r="I2393" i="5"/>
  <c r="I2392" i="5"/>
  <c r="I2391" i="5"/>
  <c r="I2390" i="5"/>
  <c r="I2387" i="5"/>
  <c r="I2386" i="5"/>
  <c r="I2385" i="5"/>
  <c r="I2384" i="5"/>
  <c r="I2383" i="5"/>
  <c r="I2382" i="5"/>
  <c r="I2381" i="5"/>
  <c r="I2378" i="5"/>
  <c r="I2377" i="5"/>
  <c r="I2376" i="5"/>
  <c r="I2375" i="5"/>
  <c r="I2374" i="5"/>
  <c r="I2373" i="5"/>
  <c r="I2372" i="5"/>
  <c r="I2369" i="5"/>
  <c r="G2369" i="5"/>
  <c r="I2368" i="5"/>
  <c r="I2367" i="5"/>
  <c r="I2366" i="5"/>
  <c r="I2365" i="5"/>
  <c r="I2364" i="5"/>
  <c r="I2363" i="5"/>
  <c r="I2360" i="5"/>
  <c r="I2359" i="5"/>
  <c r="I2358" i="5"/>
  <c r="I2357" i="5"/>
  <c r="I2356" i="5"/>
  <c r="I2355" i="5"/>
  <c r="I2354" i="5"/>
  <c r="I2352" i="5"/>
  <c r="I2351" i="5"/>
  <c r="I2350" i="5"/>
  <c r="I2349" i="5"/>
  <c r="I2348" i="5"/>
  <c r="I2347" i="5"/>
  <c r="I2346" i="5"/>
  <c r="G2344" i="5"/>
  <c r="I2344" i="5" s="1"/>
  <c r="I2343" i="5"/>
  <c r="I2342" i="5"/>
  <c r="I2341" i="5"/>
  <c r="I2340" i="5"/>
  <c r="I2339" i="5"/>
  <c r="I2338" i="5"/>
  <c r="G2335" i="5"/>
  <c r="I2335" i="5" s="1"/>
  <c r="I2334" i="5"/>
  <c r="I2333" i="5"/>
  <c r="I2332" i="5"/>
  <c r="I2331" i="5"/>
  <c r="I2330" i="5"/>
  <c r="I2329" i="5"/>
  <c r="I2326" i="5"/>
  <c r="I2325" i="5"/>
  <c r="I2324" i="5"/>
  <c r="I2323" i="5"/>
  <c r="I2322" i="5"/>
  <c r="I2321" i="5"/>
  <c r="I2320" i="5"/>
  <c r="I2317" i="5"/>
  <c r="I2316" i="5"/>
  <c r="I2315" i="5"/>
  <c r="I2314" i="5"/>
  <c r="I2313" i="5"/>
  <c r="I2312" i="5"/>
  <c r="I2311" i="5"/>
  <c r="I2308" i="5"/>
  <c r="I2307" i="5"/>
  <c r="I2306" i="5"/>
  <c r="I2305" i="5"/>
  <c r="I2304" i="5"/>
  <c r="I2303" i="5"/>
  <c r="I2302" i="5"/>
  <c r="I2299" i="5"/>
  <c r="G2299" i="5"/>
  <c r="I2298" i="5"/>
  <c r="I2297" i="5"/>
  <c r="I2296" i="5"/>
  <c r="I2295" i="5"/>
  <c r="I2294" i="5"/>
  <c r="I2293" i="5"/>
  <c r="G2290" i="5"/>
  <c r="I2290" i="5" s="1"/>
  <c r="I2289" i="5"/>
  <c r="I2288" i="5"/>
  <c r="I2287" i="5"/>
  <c r="I2286" i="5"/>
  <c r="I2285" i="5"/>
  <c r="I2284" i="5"/>
  <c r="G2281" i="5"/>
  <c r="I2281" i="5" s="1"/>
  <c r="I2280" i="5"/>
  <c r="I2279" i="5"/>
  <c r="I2278" i="5"/>
  <c r="I2277" i="5"/>
  <c r="I2276" i="5"/>
  <c r="I2275" i="5"/>
  <c r="I2272" i="5"/>
  <c r="I2271" i="5"/>
  <c r="I2270" i="5"/>
  <c r="I2269" i="5"/>
  <c r="I2268" i="5"/>
  <c r="I2267" i="5"/>
  <c r="I2266" i="5"/>
  <c r="G2260" i="5"/>
  <c r="I2260" i="5" s="1"/>
  <c r="I2259" i="5"/>
  <c r="I2258" i="5"/>
  <c r="I2257" i="5"/>
  <c r="I2256" i="5"/>
  <c r="I2255" i="5"/>
  <c r="I2254" i="5"/>
  <c r="G2249" i="5"/>
  <c r="I2249" i="5" s="1"/>
  <c r="I2248" i="5"/>
  <c r="I2247" i="5"/>
  <c r="I2246" i="5"/>
  <c r="I2245" i="5"/>
  <c r="I2244" i="5"/>
  <c r="I2243" i="5"/>
  <c r="I2240" i="5"/>
  <c r="I2239" i="5"/>
  <c r="I2238" i="5"/>
  <c r="I2237" i="5"/>
  <c r="I2236" i="5"/>
  <c r="I2235" i="5"/>
  <c r="I2234" i="5"/>
  <c r="G2229" i="5"/>
  <c r="I2229" i="5" s="1"/>
  <c r="I2228" i="5"/>
  <c r="I2227" i="5"/>
  <c r="I2226" i="5"/>
  <c r="I2225" i="5"/>
  <c r="I2224" i="5"/>
  <c r="I2223" i="5"/>
  <c r="G2220" i="5"/>
  <c r="I2220" i="5" s="1"/>
  <c r="I2219" i="5"/>
  <c r="I2218" i="5"/>
  <c r="I2217" i="5"/>
  <c r="I2216" i="5"/>
  <c r="I2215" i="5"/>
  <c r="I2214" i="5"/>
  <c r="I2211" i="5"/>
  <c r="I2210" i="5"/>
  <c r="I2209" i="5"/>
  <c r="I2208" i="5"/>
  <c r="I2207" i="5"/>
  <c r="I2206" i="5"/>
  <c r="I2205" i="5"/>
  <c r="I2200" i="5"/>
  <c r="G2200" i="5"/>
  <c r="I2199" i="5"/>
  <c r="I2198" i="5"/>
  <c r="I2197" i="5"/>
  <c r="I2196" i="5"/>
  <c r="I2195" i="5"/>
  <c r="I2194" i="5"/>
  <c r="I2191" i="5"/>
  <c r="I2190" i="5"/>
  <c r="I2189" i="5"/>
  <c r="I2188" i="5"/>
  <c r="I2187" i="5"/>
  <c r="I2186" i="5"/>
  <c r="I2185" i="5"/>
  <c r="I2182" i="5"/>
  <c r="I2181" i="5"/>
  <c r="I2180" i="5"/>
  <c r="I2179" i="5"/>
  <c r="I2178" i="5"/>
  <c r="I2177" i="5"/>
  <c r="I2176" i="5"/>
  <c r="I2172" i="5"/>
  <c r="I2171" i="5"/>
  <c r="I2170" i="5"/>
  <c r="I2169" i="5"/>
  <c r="I2168" i="5"/>
  <c r="I2167" i="5"/>
  <c r="I2166" i="5"/>
  <c r="I2163" i="5"/>
  <c r="I2162" i="5"/>
  <c r="I2161" i="5"/>
  <c r="I2160" i="5"/>
  <c r="I2159" i="5"/>
  <c r="I2158" i="5"/>
  <c r="I2157" i="5"/>
  <c r="I2154" i="5"/>
  <c r="I2153" i="5"/>
  <c r="I2152" i="5"/>
  <c r="I2151" i="5"/>
  <c r="I2150" i="5"/>
  <c r="I2149" i="5"/>
  <c r="I2148" i="5"/>
  <c r="I2143" i="5"/>
  <c r="G2143" i="5"/>
  <c r="I2142" i="5"/>
  <c r="I2141" i="5"/>
  <c r="I2140" i="5"/>
  <c r="I2139" i="5"/>
  <c r="I2138" i="5"/>
  <c r="I2137" i="5"/>
  <c r="I2134" i="5"/>
  <c r="I2133" i="5"/>
  <c r="I2132" i="5"/>
  <c r="I2131" i="5"/>
  <c r="I2130" i="5"/>
  <c r="I2129" i="5"/>
  <c r="I2128" i="5"/>
  <c r="I2125" i="5"/>
  <c r="I2124" i="5"/>
  <c r="I2123" i="5"/>
  <c r="I2122" i="5"/>
  <c r="I2121" i="5"/>
  <c r="I2120" i="5"/>
  <c r="I2119" i="5"/>
  <c r="G2116" i="5"/>
  <c r="I2116" i="5" s="1"/>
  <c r="I2115" i="5"/>
  <c r="I2114" i="5"/>
  <c r="I2113" i="5"/>
  <c r="I2112" i="5"/>
  <c r="I2111" i="5"/>
  <c r="I2110" i="5"/>
  <c r="G2107" i="5"/>
  <c r="I2107" i="5" s="1"/>
  <c r="I2106" i="5"/>
  <c r="I2105" i="5"/>
  <c r="I2104" i="5"/>
  <c r="I2103" i="5"/>
  <c r="I2102" i="5"/>
  <c r="I2101" i="5"/>
  <c r="I2098" i="5"/>
  <c r="I2097" i="5"/>
  <c r="I2096" i="5"/>
  <c r="I2095" i="5"/>
  <c r="I2094" i="5"/>
  <c r="I2093" i="5"/>
  <c r="I2092" i="5"/>
  <c r="I2089" i="5"/>
  <c r="I2088" i="5"/>
  <c r="I2087" i="5"/>
  <c r="I2086" i="5"/>
  <c r="I2085" i="5"/>
  <c r="I2084" i="5"/>
  <c r="I2083" i="5"/>
  <c r="I2081" i="5"/>
  <c r="I2080" i="5"/>
  <c r="I2079" i="5"/>
  <c r="I2078" i="5"/>
  <c r="I2077" i="5"/>
  <c r="I2076" i="5"/>
  <c r="I2075" i="5"/>
  <c r="I2072" i="5"/>
  <c r="I2071" i="5"/>
  <c r="I2070" i="5"/>
  <c r="I2069" i="5"/>
  <c r="I2068" i="5"/>
  <c r="I2067" i="5"/>
  <c r="I2066" i="5"/>
  <c r="I2063" i="5"/>
  <c r="I2062" i="5"/>
  <c r="I2061" i="5"/>
  <c r="I2060" i="5"/>
  <c r="I2059" i="5"/>
  <c r="I2058" i="5"/>
  <c r="I2057" i="5"/>
  <c r="I2054" i="5"/>
  <c r="I2053" i="5"/>
  <c r="I2052" i="5"/>
  <c r="I2051" i="5"/>
  <c r="I2050" i="5"/>
  <c r="I2049" i="5"/>
  <c r="I2048" i="5"/>
  <c r="I2046" i="5"/>
  <c r="I2045" i="5"/>
  <c r="I2044" i="5"/>
  <c r="I2043" i="5"/>
  <c r="I2042" i="5"/>
  <c r="I2041" i="5"/>
  <c r="I2040" i="5"/>
  <c r="I2037" i="5"/>
  <c r="I2036" i="5"/>
  <c r="I2035" i="5"/>
  <c r="I2034" i="5"/>
  <c r="I2033" i="5"/>
  <c r="I2032" i="5"/>
  <c r="I2031" i="5"/>
  <c r="I2028" i="5"/>
  <c r="I2027" i="5"/>
  <c r="I2026" i="5"/>
  <c r="I2025" i="5"/>
  <c r="I2024" i="5"/>
  <c r="I2023" i="5"/>
  <c r="I2022" i="5"/>
  <c r="I2019" i="5"/>
  <c r="I2018" i="5"/>
  <c r="I2017" i="5"/>
  <c r="I2016" i="5"/>
  <c r="I2015" i="5"/>
  <c r="I2014" i="5"/>
  <c r="I2013" i="5"/>
  <c r="G2010" i="5"/>
  <c r="I2010" i="5" s="1"/>
  <c r="I2009" i="5"/>
  <c r="I2008" i="5"/>
  <c r="I2007" i="5"/>
  <c r="I2006" i="5"/>
  <c r="I2005" i="5"/>
  <c r="I2004" i="5"/>
  <c r="I1996" i="5"/>
  <c r="I1995" i="5"/>
  <c r="I1994" i="5"/>
  <c r="I1993" i="5"/>
  <c r="I1992" i="5"/>
  <c r="I1991" i="5"/>
  <c r="I1990" i="5"/>
  <c r="I1989" i="5"/>
  <c r="I1988" i="5"/>
  <c r="I1987" i="5"/>
  <c r="I1986" i="5"/>
  <c r="I1985" i="5"/>
  <c r="I1984" i="5"/>
  <c r="I1983" i="5"/>
  <c r="I1982" i="5"/>
  <c r="I1981" i="5"/>
  <c r="I1980" i="5"/>
  <c r="I1979" i="5"/>
  <c r="I1978" i="5"/>
  <c r="I1977" i="5"/>
  <c r="I1976" i="5"/>
  <c r="I1975" i="5"/>
  <c r="I1974" i="5"/>
  <c r="I1973" i="5"/>
  <c r="I1972" i="5"/>
  <c r="I1971" i="5"/>
  <c r="I1970" i="5"/>
  <c r="I1969" i="5"/>
  <c r="I1968" i="5"/>
  <c r="I1967" i="5"/>
  <c r="I1966" i="5"/>
  <c r="I1965" i="5"/>
  <c r="I1964" i="5"/>
  <c r="I1963" i="5"/>
  <c r="I1962" i="5"/>
  <c r="I1961" i="5"/>
  <c r="I1960" i="5"/>
  <c r="I1959" i="5"/>
  <c r="I1958" i="5"/>
  <c r="I1957" i="5"/>
  <c r="I1956" i="5"/>
  <c r="I1955" i="5"/>
  <c r="I1954" i="5"/>
  <c r="I1953" i="5"/>
  <c r="I1952" i="5"/>
  <c r="I1951" i="5"/>
  <c r="I1950" i="5"/>
  <c r="I1949" i="5"/>
  <c r="I1948" i="5"/>
  <c r="I1947" i="5"/>
  <c r="I1946" i="5"/>
  <c r="I1945" i="5"/>
  <c r="I1944" i="5"/>
  <c r="I1943" i="5"/>
  <c r="I1942" i="5"/>
  <c r="I1941" i="5"/>
  <c r="I1940" i="5"/>
  <c r="I1939" i="5"/>
  <c r="I1938" i="5"/>
  <c r="I1937" i="5"/>
  <c r="I1936" i="5"/>
  <c r="I1935" i="5"/>
  <c r="I1934" i="5"/>
  <c r="I1933" i="5"/>
  <c r="I1932" i="5"/>
  <c r="I1931" i="5"/>
  <c r="I1930" i="5"/>
  <c r="I1929" i="5"/>
  <c r="I1928" i="5"/>
  <c r="I1927" i="5"/>
  <c r="I1926" i="5"/>
  <c r="I1925" i="5"/>
  <c r="I1924" i="5"/>
  <c r="I1923" i="5"/>
  <c r="I1922" i="5"/>
  <c r="I1921" i="5"/>
  <c r="I1920" i="5"/>
  <c r="I1919" i="5"/>
  <c r="I1918" i="5"/>
  <c r="I1917" i="5"/>
  <c r="I1916" i="5"/>
  <c r="I1915" i="5"/>
  <c r="I1914" i="5"/>
  <c r="I1913" i="5"/>
  <c r="I1912" i="5"/>
  <c r="I1911" i="5"/>
  <c r="I1910" i="5"/>
  <c r="I1909" i="5"/>
  <c r="I1908" i="5"/>
  <c r="I1907" i="5"/>
  <c r="I1906" i="5"/>
  <c r="I1905" i="5"/>
  <c r="I1904" i="5"/>
  <c r="I1903" i="5"/>
  <c r="I1902" i="5"/>
  <c r="I1901" i="5"/>
  <c r="I1900" i="5"/>
  <c r="I1899" i="5"/>
  <c r="I1898" i="5"/>
  <c r="I1897" i="5"/>
  <c r="I1896" i="5"/>
  <c r="I1895" i="5"/>
  <c r="I1894" i="5"/>
  <c r="I1893" i="5"/>
  <c r="I1892" i="5"/>
  <c r="I1891" i="5"/>
  <c r="I1890" i="5"/>
  <c r="I1889" i="5"/>
  <c r="I1888" i="5"/>
  <c r="I1887" i="5"/>
  <c r="I1886" i="5"/>
  <c r="I1885" i="5"/>
  <c r="I1884" i="5"/>
  <c r="I1883" i="5"/>
  <c r="I1882" i="5"/>
  <c r="I1881" i="5"/>
  <c r="I1880" i="5"/>
  <c r="I1879" i="5"/>
  <c r="I1878" i="5"/>
  <c r="I1877" i="5"/>
  <c r="I1876" i="5"/>
  <c r="I1875" i="5"/>
  <c r="I1874" i="5"/>
  <c r="I1873" i="5"/>
  <c r="I1872" i="5"/>
  <c r="I1871" i="5"/>
  <c r="I1870" i="5"/>
  <c r="I1869" i="5"/>
  <c r="I1868" i="5"/>
  <c r="I1867" i="5"/>
  <c r="I1866" i="5"/>
  <c r="I1865" i="5"/>
  <c r="I1864" i="5"/>
  <c r="I1863" i="5"/>
  <c r="I1862" i="5"/>
  <c r="I1861" i="5"/>
  <c r="I1860" i="5"/>
  <c r="I1859" i="5"/>
  <c r="I1858" i="5"/>
  <c r="I1857" i="5"/>
  <c r="I1856" i="5"/>
  <c r="I1855" i="5"/>
  <c r="I1854" i="5"/>
  <c r="I1853" i="5"/>
  <c r="I1852" i="5"/>
  <c r="I1851" i="5"/>
  <c r="I1850" i="5"/>
  <c r="I1849" i="5"/>
  <c r="I1848" i="5"/>
  <c r="I1847" i="5"/>
  <c r="I1846" i="5"/>
  <c r="I1845" i="5"/>
  <c r="I1844" i="5"/>
  <c r="I1843" i="5"/>
  <c r="I1842" i="5"/>
  <c r="I1841" i="5"/>
  <c r="I1840" i="5"/>
  <c r="I1839" i="5"/>
  <c r="I1838" i="5"/>
  <c r="I1837" i="5"/>
  <c r="I1836" i="5"/>
  <c r="I1835" i="5"/>
  <c r="I1834" i="5"/>
  <c r="I1833" i="5"/>
  <c r="I1832" i="5"/>
  <c r="I1831" i="5"/>
  <c r="I1830" i="5"/>
  <c r="I1829" i="5"/>
  <c r="I1828" i="5"/>
  <c r="I1827" i="5"/>
  <c r="I1826" i="5"/>
  <c r="I1825" i="5"/>
  <c r="I1824" i="5"/>
  <c r="I1823" i="5"/>
  <c r="I1822" i="5"/>
  <c r="I1821" i="5"/>
  <c r="I1820" i="5"/>
  <c r="I1819" i="5"/>
  <c r="I1818" i="5"/>
  <c r="I1817" i="5"/>
  <c r="I1816" i="5"/>
  <c r="I1815" i="5"/>
  <c r="I1814" i="5"/>
  <c r="I1813" i="5"/>
  <c r="I1812" i="5"/>
  <c r="I1811" i="5"/>
  <c r="I1810" i="5"/>
  <c r="I1809" i="5"/>
  <c r="I1808" i="5"/>
  <c r="I1807" i="5"/>
  <c r="I1806" i="5"/>
  <c r="I1805" i="5"/>
  <c r="I1804" i="5"/>
  <c r="I1803" i="5"/>
  <c r="I1802" i="5"/>
  <c r="I1801" i="5"/>
  <c r="I1800" i="5"/>
  <c r="I1799" i="5"/>
  <c r="I1798" i="5"/>
  <c r="I1797" i="5"/>
  <c r="I1796" i="5"/>
  <c r="I1795" i="5"/>
  <c r="I1794" i="5"/>
  <c r="I1793" i="5"/>
  <c r="I1792" i="5"/>
  <c r="I1791" i="5"/>
  <c r="I1790" i="5"/>
  <c r="I1789" i="5"/>
  <c r="I1788" i="5"/>
  <c r="I1787" i="5"/>
  <c r="I1786" i="5"/>
  <c r="I1785" i="5"/>
  <c r="I1784" i="5"/>
  <c r="I1783" i="5"/>
  <c r="I1782" i="5"/>
  <c r="I1781" i="5"/>
  <c r="I1780" i="5"/>
  <c r="I1779" i="5"/>
  <c r="I1778" i="5"/>
  <c r="I1777" i="5"/>
  <c r="I1776" i="5"/>
  <c r="I1775" i="5"/>
  <c r="I1774" i="5"/>
  <c r="I1773" i="5"/>
  <c r="I1772" i="5"/>
  <c r="I1771" i="5"/>
  <c r="I1770" i="5"/>
  <c r="I1769" i="5"/>
  <c r="I1768" i="5"/>
  <c r="I1767" i="5"/>
  <c r="I1766" i="5"/>
  <c r="I1765" i="5"/>
  <c r="I1764" i="5"/>
  <c r="I1763" i="5"/>
  <c r="I1762" i="5"/>
  <c r="I1761" i="5"/>
  <c r="I1760" i="5"/>
  <c r="I1759" i="5"/>
  <c r="I1758" i="5"/>
  <c r="I1757" i="5"/>
  <c r="I1756" i="5"/>
  <c r="I1755" i="5"/>
  <c r="I1754" i="5"/>
  <c r="I1753" i="5"/>
  <c r="I1752" i="5"/>
  <c r="I1751" i="5"/>
  <c r="I1750" i="5"/>
  <c r="I1749" i="5"/>
  <c r="I1748" i="5"/>
  <c r="I1747" i="5"/>
  <c r="I1746" i="5"/>
  <c r="I1745" i="5"/>
  <c r="I1744" i="5"/>
  <c r="I1743" i="5"/>
  <c r="I1742" i="5"/>
  <c r="I1741" i="5"/>
  <c r="I1740" i="5"/>
  <c r="I1739" i="5"/>
  <c r="I1738" i="5"/>
  <c r="I1737" i="5"/>
  <c r="I1736" i="5"/>
  <c r="I1735" i="5"/>
  <c r="I1734" i="5"/>
  <c r="I1733" i="5"/>
  <c r="I1732" i="5"/>
  <c r="I1731" i="5"/>
  <c r="I1730" i="5"/>
  <c r="I1729" i="5"/>
  <c r="I1728" i="5"/>
  <c r="I1727" i="5"/>
  <c r="I1726" i="5"/>
  <c r="I1725" i="5"/>
  <c r="I1724" i="5"/>
  <c r="I1723" i="5"/>
  <c r="I1722" i="5"/>
  <c r="I1721" i="5"/>
  <c r="I1720" i="5"/>
  <c r="I1719" i="5"/>
  <c r="I1718" i="5"/>
  <c r="I1717" i="5"/>
  <c r="I1716" i="5"/>
  <c r="I1715" i="5"/>
  <c r="I1714" i="5"/>
  <c r="I1713" i="5"/>
  <c r="I1712" i="5"/>
  <c r="I1711" i="5"/>
  <c r="I1710" i="5"/>
  <c r="I1709" i="5"/>
  <c r="I1708" i="5"/>
  <c r="I1707" i="5"/>
  <c r="I1706" i="5"/>
  <c r="I1705" i="5"/>
  <c r="I1704" i="5"/>
  <c r="I1703" i="5"/>
  <c r="I1702" i="5"/>
  <c r="I1701" i="5"/>
  <c r="I1700" i="5"/>
  <c r="I1699" i="5"/>
  <c r="I1698" i="5"/>
  <c r="I1697" i="5"/>
  <c r="I1696" i="5"/>
  <c r="I1695" i="5"/>
  <c r="I1694" i="5"/>
  <c r="I1693" i="5"/>
  <c r="I1692" i="5"/>
  <c r="I1691" i="5"/>
  <c r="I1690" i="5"/>
  <c r="I1689" i="5"/>
  <c r="I1688" i="5"/>
  <c r="I1687" i="5"/>
  <c r="I1686" i="5"/>
  <c r="I1685" i="5"/>
  <c r="I1684" i="5"/>
  <c r="I1683" i="5"/>
  <c r="I1682" i="5"/>
  <c r="I1681" i="5"/>
  <c r="I1680" i="5"/>
  <c r="I1679" i="5"/>
  <c r="I1678" i="5"/>
  <c r="I1677" i="5"/>
  <c r="I1676" i="5"/>
  <c r="I1675" i="5"/>
  <c r="I1674" i="5"/>
  <c r="I1673" i="5"/>
  <c r="I1672" i="5"/>
  <c r="I1671" i="5"/>
  <c r="I1670" i="5"/>
  <c r="I1669" i="5"/>
  <c r="I1668" i="5"/>
  <c r="I1667" i="5"/>
  <c r="I1666" i="5"/>
  <c r="I1665" i="5"/>
  <c r="I1664" i="5"/>
  <c r="I1663" i="5"/>
  <c r="I1662" i="5"/>
  <c r="I1661" i="5"/>
  <c r="I1660" i="5"/>
  <c r="I1659" i="5"/>
  <c r="I1658" i="5"/>
  <c r="I1657" i="5"/>
  <c r="I1656" i="5"/>
  <c r="I1655" i="5"/>
  <c r="I1654" i="5"/>
  <c r="I1653" i="5"/>
  <c r="I1652" i="5"/>
  <c r="I1651" i="5"/>
  <c r="I1650" i="5"/>
  <c r="I1649" i="5"/>
  <c r="I1648" i="5"/>
  <c r="I1647" i="5"/>
  <c r="I1646" i="5"/>
  <c r="I1645" i="5"/>
  <c r="I1644" i="5"/>
  <c r="I1643" i="5"/>
  <c r="I1642" i="5"/>
  <c r="I1641" i="5"/>
  <c r="I1640" i="5"/>
  <c r="I1639" i="5"/>
  <c r="I1638" i="5"/>
  <c r="I1637" i="5"/>
  <c r="I1636" i="5"/>
  <c r="I1635" i="5"/>
  <c r="I1634" i="5"/>
  <c r="I1633" i="5"/>
  <c r="I1632" i="5"/>
  <c r="I1631" i="5"/>
  <c r="I1630" i="5"/>
  <c r="I1629" i="5"/>
  <c r="I1628" i="5"/>
  <c r="I1627" i="5"/>
  <c r="I1626" i="5"/>
  <c r="I1625" i="5"/>
  <c r="I1624" i="5"/>
  <c r="I1623" i="5"/>
  <c r="I1622" i="5"/>
  <c r="I1621" i="5"/>
  <c r="I1620" i="5"/>
  <c r="I1619" i="5"/>
  <c r="I1618" i="5"/>
  <c r="I1617" i="5"/>
  <c r="I1616" i="5"/>
  <c r="I1615" i="5"/>
  <c r="I1614" i="5"/>
  <c r="I1613" i="5"/>
  <c r="I1612" i="5"/>
  <c r="I1611" i="5"/>
  <c r="I1610" i="5"/>
  <c r="I1609" i="5"/>
  <c r="I1608" i="5"/>
  <c r="I1607" i="5"/>
  <c r="I1606" i="5"/>
  <c r="I1605" i="5"/>
  <c r="I1604" i="5"/>
  <c r="I1603" i="5"/>
  <c r="I1602" i="5"/>
  <c r="I1601" i="5"/>
  <c r="I1600" i="5"/>
  <c r="I1599" i="5"/>
  <c r="I1598" i="5"/>
  <c r="I1597" i="5"/>
  <c r="I1596" i="5"/>
  <c r="I1595" i="5"/>
  <c r="I1594" i="5"/>
  <c r="I1593" i="5"/>
  <c r="I1592" i="5"/>
  <c r="I1591" i="5"/>
  <c r="I1590" i="5"/>
  <c r="I1589" i="5"/>
  <c r="I1588" i="5"/>
  <c r="I1587" i="5"/>
  <c r="I1586" i="5"/>
  <c r="I1585" i="5"/>
  <c r="I1584" i="5"/>
  <c r="I1583" i="5"/>
  <c r="I1582" i="5"/>
  <c r="I1581" i="5"/>
  <c r="I1580" i="5"/>
  <c r="I1579" i="5"/>
  <c r="I1578" i="5"/>
  <c r="I1577" i="5"/>
  <c r="I1576" i="5"/>
  <c r="I1575" i="5"/>
  <c r="I1574" i="5"/>
  <c r="I1573" i="5"/>
  <c r="I1572" i="5"/>
  <c r="I1571" i="5"/>
  <c r="I1570" i="5"/>
  <c r="I1569" i="5"/>
  <c r="I1568" i="5"/>
  <c r="I1567" i="5"/>
  <c r="I1566" i="5"/>
  <c r="I1565" i="5"/>
  <c r="I1564" i="5"/>
  <c r="I1563" i="5"/>
  <c r="I1562" i="5"/>
  <c r="I1561" i="5"/>
  <c r="I1560" i="5"/>
  <c r="I1559" i="5"/>
  <c r="I1558" i="5"/>
  <c r="I1557" i="5"/>
  <c r="I1556" i="5"/>
  <c r="I1555" i="5"/>
  <c r="I1554" i="5"/>
  <c r="I1553" i="5"/>
  <c r="I1552" i="5"/>
  <c r="I1551" i="5"/>
  <c r="I1550" i="5"/>
  <c r="I1549" i="5"/>
  <c r="I1548" i="5"/>
  <c r="I1547" i="5"/>
  <c r="I1546" i="5"/>
  <c r="I1545" i="5"/>
  <c r="I1544" i="5"/>
  <c r="I1543" i="5"/>
  <c r="I1542" i="5"/>
  <c r="I1541" i="5"/>
  <c r="I1540" i="5"/>
  <c r="I1539" i="5"/>
  <c r="I1538" i="5"/>
  <c r="I1537" i="5"/>
  <c r="I1536" i="5"/>
  <c r="I1535" i="5"/>
  <c r="I1534" i="5"/>
  <c r="I1533" i="5"/>
  <c r="I1532" i="5"/>
  <c r="I1531" i="5"/>
  <c r="I1530" i="5"/>
  <c r="I1529" i="5"/>
  <c r="I1528" i="5"/>
  <c r="I1527" i="5"/>
  <c r="I1526" i="5"/>
  <c r="I1525" i="5"/>
  <c r="I1524" i="5"/>
  <c r="I1523" i="5"/>
  <c r="I1522" i="5"/>
  <c r="I1521" i="5"/>
  <c r="I1520" i="5"/>
  <c r="I1519" i="5"/>
  <c r="I1518" i="5"/>
  <c r="I1517" i="5"/>
  <c r="I1516" i="5"/>
  <c r="I1515" i="5"/>
  <c r="I1514" i="5"/>
  <c r="I1513" i="5"/>
  <c r="I1512" i="5"/>
  <c r="I1511" i="5"/>
  <c r="I1510" i="5"/>
  <c r="I1509" i="5"/>
  <c r="I1508" i="5"/>
  <c r="I1507" i="5"/>
  <c r="I1506" i="5"/>
  <c r="I1505" i="5"/>
  <c r="I1504" i="5"/>
  <c r="I1503" i="5"/>
  <c r="I1502" i="5"/>
  <c r="I1501" i="5"/>
  <c r="I1500" i="5"/>
  <c r="I1499" i="5"/>
  <c r="I1498" i="5"/>
  <c r="I1497" i="5"/>
  <c r="I1496" i="5"/>
  <c r="I1495" i="5"/>
  <c r="I1494" i="5"/>
  <c r="I1493" i="5"/>
  <c r="I1492" i="5"/>
  <c r="I1491" i="5"/>
  <c r="I1490" i="5"/>
  <c r="I1489" i="5"/>
  <c r="I1488" i="5"/>
  <c r="I1487" i="5"/>
  <c r="I1486" i="5"/>
  <c r="I1485" i="5"/>
  <c r="I1484" i="5"/>
  <c r="I1483" i="5"/>
  <c r="I1482" i="5"/>
  <c r="I1481" i="5"/>
  <c r="I1480" i="5"/>
  <c r="I1479" i="5"/>
  <c r="I1478" i="5"/>
  <c r="I1477" i="5"/>
  <c r="I1476" i="5"/>
  <c r="I1475" i="5"/>
  <c r="I1474" i="5"/>
  <c r="I1473" i="5"/>
  <c r="I1472" i="5"/>
  <c r="I1471" i="5"/>
  <c r="I1470" i="5"/>
  <c r="I1469" i="5"/>
  <c r="I1468" i="5"/>
  <c r="I1467" i="5"/>
  <c r="I1466" i="5"/>
  <c r="I1465" i="5"/>
  <c r="I1464" i="5"/>
  <c r="I1463" i="5"/>
  <c r="I1462" i="5"/>
  <c r="I1461" i="5"/>
  <c r="I1460" i="5"/>
  <c r="I1459" i="5"/>
  <c r="I1458" i="5"/>
  <c r="I1457" i="5"/>
  <c r="I1456" i="5"/>
  <c r="I1455" i="5"/>
  <c r="I1454" i="5"/>
  <c r="I1453" i="5"/>
  <c r="I1452" i="5"/>
  <c r="I1451" i="5"/>
  <c r="I1450" i="5"/>
  <c r="I1449" i="5"/>
  <c r="I1448" i="5"/>
  <c r="I1447" i="5"/>
  <c r="I1446" i="5"/>
  <c r="I1445" i="5"/>
  <c r="I1444" i="5"/>
  <c r="I1443" i="5"/>
  <c r="I1442" i="5"/>
  <c r="I1441" i="5"/>
  <c r="I1440" i="5"/>
  <c r="I1439" i="5"/>
  <c r="I1438" i="5"/>
  <c r="I1437" i="5"/>
  <c r="I1436" i="5"/>
  <c r="I1435" i="5"/>
  <c r="I1434" i="5"/>
  <c r="I1433" i="5"/>
  <c r="I1432" i="5"/>
  <c r="I1431" i="5"/>
  <c r="I1430" i="5"/>
  <c r="I1429" i="5"/>
  <c r="I1428" i="5"/>
  <c r="I1427" i="5"/>
  <c r="I1426" i="5"/>
  <c r="I1425" i="5"/>
  <c r="I1424" i="5"/>
  <c r="I1423" i="5"/>
  <c r="I1422" i="5"/>
  <c r="I1421" i="5"/>
  <c r="I1420" i="5"/>
  <c r="I1419" i="5"/>
  <c r="I1418" i="5"/>
  <c r="I1417" i="5"/>
  <c r="I1416" i="5"/>
  <c r="I1415" i="5"/>
  <c r="I1414" i="5"/>
  <c r="I1413" i="5"/>
  <c r="I1412" i="5"/>
  <c r="I1411" i="5"/>
  <c r="I1410" i="5"/>
  <c r="I1409" i="5"/>
  <c r="I1408" i="5"/>
  <c r="I1407" i="5"/>
  <c r="I1406" i="5"/>
  <c r="I1405" i="5"/>
  <c r="I1404" i="5"/>
  <c r="I1403" i="5"/>
  <c r="I1402" i="5"/>
  <c r="I1401" i="5"/>
  <c r="I1400" i="5"/>
  <c r="I1399" i="5"/>
  <c r="I1398" i="5"/>
  <c r="I1397" i="5"/>
  <c r="I1396" i="5"/>
  <c r="I1395" i="5"/>
  <c r="I1394" i="5"/>
  <c r="I1393" i="5"/>
  <c r="I1392" i="5"/>
  <c r="I1391" i="5"/>
  <c r="I1390" i="5"/>
  <c r="I1389" i="5"/>
  <c r="I1388" i="5"/>
  <c r="I1387" i="5"/>
  <c r="I1386" i="5"/>
  <c r="I1385" i="5"/>
  <c r="I1384" i="5"/>
  <c r="I1383" i="5"/>
  <c r="I1382" i="5"/>
  <c r="I1381" i="5"/>
  <c r="I1380" i="5"/>
  <c r="I1379" i="5"/>
  <c r="I1378" i="5"/>
  <c r="I1377" i="5"/>
  <c r="I1376" i="5"/>
  <c r="I1375" i="5"/>
  <c r="I1374" i="5"/>
  <c r="I1373" i="5"/>
  <c r="I1372" i="5"/>
  <c r="I1371" i="5"/>
  <c r="I1370" i="5"/>
  <c r="I1369" i="5"/>
  <c r="I1368" i="5"/>
  <c r="I1367" i="5"/>
  <c r="I1366" i="5"/>
  <c r="I1365" i="5"/>
  <c r="I1364" i="5"/>
  <c r="I1363" i="5"/>
  <c r="I1362" i="5"/>
  <c r="I1361" i="5"/>
  <c r="I1360" i="5"/>
  <c r="I1359" i="5"/>
  <c r="I1358" i="5"/>
  <c r="I1357" i="5"/>
  <c r="I1356" i="5"/>
  <c r="I1355" i="5"/>
  <c r="I1354" i="5"/>
  <c r="I1353" i="5"/>
  <c r="I1352" i="5"/>
  <c r="I1351" i="5"/>
  <c r="I1350" i="5"/>
  <c r="I1349" i="5"/>
  <c r="I1348" i="5"/>
  <c r="I1347" i="5"/>
  <c r="I1346" i="5"/>
  <c r="I1345" i="5"/>
  <c r="I1344" i="5"/>
  <c r="I1343" i="5"/>
  <c r="I1342" i="5"/>
  <c r="I1341" i="5"/>
  <c r="I1340" i="5"/>
  <c r="I1339" i="5"/>
  <c r="I1338" i="5"/>
  <c r="I1337" i="5"/>
  <c r="I1336" i="5"/>
  <c r="I1335" i="5"/>
  <c r="I1334" i="5"/>
  <c r="I1333" i="5"/>
  <c r="I1332" i="5"/>
  <c r="I1331" i="5"/>
  <c r="I1330" i="5"/>
  <c r="I1329" i="5"/>
  <c r="I1328" i="5"/>
  <c r="I1327" i="5"/>
  <c r="I1326" i="5"/>
  <c r="I1325" i="5"/>
  <c r="I1324" i="5"/>
  <c r="I1323" i="5"/>
  <c r="I1322" i="5"/>
  <c r="I1321" i="5"/>
  <c r="I1320" i="5"/>
  <c r="I1319" i="5"/>
  <c r="I1318" i="5"/>
  <c r="I1317" i="5"/>
  <c r="I1316" i="5"/>
  <c r="I1315" i="5"/>
  <c r="I1314" i="5"/>
  <c r="I1313" i="5"/>
  <c r="I1312" i="5"/>
  <c r="I1311" i="5"/>
  <c r="I1310" i="5"/>
  <c r="I1309" i="5"/>
  <c r="I1308" i="5"/>
  <c r="I1307" i="5"/>
  <c r="I1306" i="5"/>
  <c r="I1305" i="5"/>
  <c r="I1304" i="5"/>
  <c r="I1303" i="5"/>
  <c r="I1302" i="5"/>
  <c r="I1301" i="5"/>
  <c r="I1300" i="5"/>
  <c r="I1299" i="5"/>
  <c r="I1298" i="5"/>
  <c r="I1297" i="5"/>
  <c r="I1296" i="5"/>
  <c r="I1295" i="5"/>
  <c r="I1294" i="5"/>
  <c r="I1293" i="5"/>
  <c r="I1292" i="5"/>
  <c r="I1291" i="5"/>
  <c r="I1290" i="5"/>
  <c r="I1289" i="5"/>
  <c r="I1288" i="5"/>
  <c r="I1287" i="5"/>
  <c r="I1286" i="5"/>
  <c r="I1285" i="5"/>
  <c r="I1284" i="5"/>
  <c r="I1283" i="5"/>
  <c r="I1282" i="5"/>
  <c r="I1281" i="5"/>
  <c r="I1280" i="5"/>
  <c r="I1279" i="5"/>
  <c r="I1278" i="5"/>
  <c r="I1277" i="5"/>
  <c r="I1276" i="5"/>
  <c r="I1275" i="5"/>
  <c r="I1274" i="5"/>
  <c r="I1273" i="5"/>
  <c r="I1272" i="5"/>
  <c r="I1271" i="5"/>
  <c r="I1270" i="5"/>
  <c r="I1269" i="5"/>
  <c r="I1268" i="5"/>
  <c r="I1267" i="5"/>
  <c r="I1266" i="5"/>
  <c r="I1265" i="5"/>
  <c r="I1264" i="5"/>
  <c r="I1263" i="5"/>
  <c r="I1262" i="5"/>
  <c r="I1261" i="5"/>
  <c r="I1260" i="5"/>
  <c r="I1259" i="5"/>
  <c r="I1258" i="5"/>
  <c r="I1257" i="5"/>
  <c r="I1256" i="5"/>
  <c r="I1255" i="5"/>
  <c r="I1254" i="5"/>
  <c r="I1253" i="5"/>
  <c r="I1252" i="5"/>
  <c r="I1251" i="5"/>
  <c r="I1250" i="5"/>
  <c r="I1249" i="5"/>
  <c r="I1248" i="5"/>
  <c r="I1247" i="5"/>
  <c r="I1246" i="5"/>
  <c r="I1245" i="5"/>
  <c r="I1244" i="5"/>
  <c r="I1243" i="5"/>
  <c r="I1242" i="5"/>
  <c r="I1241" i="5"/>
  <c r="I1240" i="5"/>
  <c r="I1239" i="5"/>
  <c r="I1238" i="5"/>
  <c r="I1237" i="5"/>
  <c r="I1236" i="5"/>
  <c r="I1235" i="5"/>
  <c r="I1234" i="5"/>
  <c r="I1233" i="5"/>
  <c r="I1232" i="5"/>
  <c r="I1231" i="5"/>
  <c r="I1230" i="5"/>
  <c r="I1229" i="5"/>
  <c r="I1228" i="5"/>
  <c r="I1227" i="5"/>
  <c r="I1226" i="5"/>
  <c r="I1225" i="5"/>
  <c r="I1224" i="5"/>
  <c r="I1223" i="5"/>
  <c r="I1222" i="5"/>
  <c r="I1221" i="5"/>
  <c r="I1220" i="5"/>
  <c r="I1219" i="5"/>
  <c r="I1218" i="5"/>
  <c r="I1217" i="5"/>
  <c r="I1216" i="5"/>
  <c r="I1215" i="5"/>
  <c r="I1214" i="5"/>
  <c r="I1213" i="5"/>
  <c r="I1212" i="5"/>
  <c r="I1211" i="5"/>
  <c r="I1210" i="5"/>
  <c r="I1209" i="5"/>
  <c r="I1208" i="5"/>
  <c r="I1207" i="5"/>
  <c r="I1206" i="5"/>
  <c r="I1205" i="5"/>
  <c r="I1204" i="5"/>
  <c r="I1203" i="5"/>
  <c r="I1202" i="5"/>
  <c r="I1201" i="5"/>
  <c r="I1200" i="5"/>
  <c r="I1199" i="5"/>
  <c r="I1198" i="5"/>
  <c r="I1197" i="5"/>
  <c r="I1196" i="5"/>
  <c r="I1997" i="5" s="1"/>
  <c r="I1195" i="5"/>
  <c r="I1194" i="5"/>
  <c r="I1193" i="5"/>
  <c r="I1192" i="5"/>
  <c r="I1191" i="5"/>
  <c r="I1190" i="5"/>
  <c r="I1189" i="5"/>
  <c r="I1188" i="5"/>
  <c r="I1187" i="5"/>
  <c r="I1186" i="5"/>
  <c r="I1185" i="5"/>
  <c r="I1184" i="5"/>
  <c r="I1183" i="5"/>
  <c r="I1182" i="5"/>
  <c r="I1181" i="5"/>
  <c r="I1180" i="5"/>
  <c r="I1179" i="5"/>
  <c r="I1178" i="5"/>
  <c r="I1173" i="5"/>
  <c r="I1172" i="5"/>
  <c r="I1171" i="5"/>
  <c r="I1170" i="5"/>
  <c r="I1169" i="5"/>
  <c r="I1168" i="5"/>
  <c r="I1167" i="5"/>
  <c r="I1166" i="5"/>
  <c r="I1165" i="5"/>
  <c r="I1164" i="5"/>
  <c r="I1163" i="5"/>
  <c r="I1161" i="5"/>
  <c r="I1160" i="5"/>
  <c r="I1159" i="5"/>
  <c r="I1158" i="5"/>
  <c r="I1157" i="5"/>
  <c r="I1156" i="5"/>
  <c r="I1155" i="5"/>
  <c r="I1154" i="5"/>
  <c r="I1153" i="5"/>
  <c r="I1162" i="5" s="1"/>
  <c r="I1152" i="5"/>
  <c r="I1150" i="5"/>
  <c r="I1149" i="5"/>
  <c r="I1148" i="5"/>
  <c r="I1147" i="5"/>
  <c r="I1146" i="5"/>
  <c r="I1145" i="5"/>
  <c r="I1144" i="5"/>
  <c r="I1143" i="5"/>
  <c r="I1142" i="5"/>
  <c r="I1141" i="5"/>
  <c r="I1151" i="5" s="1"/>
  <c r="I1139" i="5"/>
  <c r="I1138" i="5"/>
  <c r="I1137" i="5"/>
  <c r="I1136" i="5"/>
  <c r="I1135" i="5"/>
  <c r="I1134" i="5"/>
  <c r="I1133" i="5"/>
  <c r="I1132" i="5"/>
  <c r="I1131" i="5"/>
  <c r="I1130" i="5"/>
  <c r="I1140" i="5" s="1"/>
  <c r="I1128" i="5"/>
  <c r="I1127" i="5"/>
  <c r="I1126" i="5"/>
  <c r="I1125" i="5"/>
  <c r="I1124" i="5"/>
  <c r="I1123" i="5"/>
  <c r="I1122" i="5"/>
  <c r="I1121" i="5"/>
  <c r="I1120" i="5"/>
  <c r="I1119" i="5"/>
  <c r="I1129" i="5" s="1"/>
  <c r="I1117" i="5"/>
  <c r="I1116" i="5"/>
  <c r="I1115" i="5"/>
  <c r="I1114" i="5"/>
  <c r="I1113" i="5"/>
  <c r="I1118" i="5" s="1"/>
  <c r="I1112" i="5"/>
  <c r="I1111" i="5"/>
  <c r="I1110" i="5"/>
  <c r="I1109" i="5"/>
  <c r="I1108" i="5"/>
  <c r="I1106" i="5"/>
  <c r="I1105" i="5"/>
  <c r="I1104" i="5"/>
  <c r="I1103" i="5"/>
  <c r="I1102" i="5"/>
  <c r="I1101" i="5"/>
  <c r="I1100" i="5"/>
  <c r="I1099" i="5"/>
  <c r="I1098" i="5"/>
  <c r="I1097" i="5"/>
  <c r="I1107" i="5" s="1"/>
  <c r="I1095" i="5"/>
  <c r="I1094" i="5"/>
  <c r="I1093" i="5"/>
  <c r="I1096" i="5" s="1"/>
  <c r="I1092" i="5"/>
  <c r="I1091" i="5"/>
  <c r="I1090" i="5"/>
  <c r="I1089" i="5"/>
  <c r="I1088" i="5"/>
  <c r="I1087" i="5"/>
  <c r="I1086" i="5"/>
  <c r="I1084" i="5"/>
  <c r="I1083" i="5"/>
  <c r="I1082" i="5"/>
  <c r="I1081" i="5"/>
  <c r="I1080" i="5"/>
  <c r="I1079" i="5"/>
  <c r="I1078" i="5"/>
  <c r="I1077" i="5"/>
  <c r="I1076" i="5"/>
  <c r="I1075" i="5"/>
  <c r="I1085" i="5" s="1"/>
  <c r="I1073" i="5"/>
  <c r="I1074" i="5" s="1"/>
  <c r="I1072" i="5"/>
  <c r="I1071" i="5"/>
  <c r="I1070" i="5"/>
  <c r="I1069" i="5"/>
  <c r="I1068" i="5"/>
  <c r="I1067" i="5"/>
  <c r="I1066" i="5"/>
  <c r="I1065" i="5"/>
  <c r="I1064" i="5"/>
  <c r="I1062" i="5"/>
  <c r="I1061" i="5"/>
  <c r="I1060" i="5"/>
  <c r="I1059" i="5"/>
  <c r="I1058" i="5"/>
  <c r="I1057" i="5"/>
  <c r="I1056" i="5"/>
  <c r="I1055" i="5"/>
  <c r="I1054" i="5"/>
  <c r="I1053" i="5"/>
  <c r="I1063" i="5" s="1"/>
  <c r="I1051" i="5"/>
  <c r="I1050" i="5"/>
  <c r="I1049" i="5"/>
  <c r="I1048" i="5"/>
  <c r="I1047" i="5"/>
  <c r="I1046" i="5"/>
  <c r="I1045" i="5"/>
  <c r="I1044" i="5"/>
  <c r="I1043" i="5"/>
  <c r="I1042" i="5"/>
  <c r="I1052" i="5" s="1"/>
  <c r="I1040" i="5"/>
  <c r="I1039" i="5"/>
  <c r="I1038" i="5"/>
  <c r="I1037" i="5"/>
  <c r="I1036" i="5"/>
  <c r="I1035" i="5"/>
  <c r="I1034" i="5"/>
  <c r="I1033" i="5"/>
  <c r="I1041" i="5" s="1"/>
  <c r="I1032" i="5"/>
  <c r="I1031" i="5"/>
  <c r="I1029" i="5"/>
  <c r="I1028" i="5"/>
  <c r="I1027" i="5"/>
  <c r="I1026" i="5"/>
  <c r="I1025" i="5"/>
  <c r="I1024" i="5"/>
  <c r="I1023" i="5"/>
  <c r="I1022" i="5"/>
  <c r="I1021" i="5"/>
  <c r="I1030" i="5" s="1"/>
  <c r="I1020" i="5"/>
  <c r="I1018" i="5"/>
  <c r="I1017" i="5"/>
  <c r="I1016" i="5"/>
  <c r="I1015" i="5"/>
  <c r="I1014" i="5"/>
  <c r="I1013" i="5"/>
  <c r="I1012" i="5"/>
  <c r="I1011" i="5"/>
  <c r="I1010" i="5"/>
  <c r="I1019" i="5" s="1"/>
  <c r="I1009" i="5"/>
  <c r="I1007" i="5"/>
  <c r="I1006" i="5"/>
  <c r="I1005" i="5"/>
  <c r="I1004" i="5"/>
  <c r="I1003" i="5"/>
  <c r="I1002" i="5"/>
  <c r="I1001" i="5"/>
  <c r="I1000" i="5"/>
  <c r="I999" i="5"/>
  <c r="I998" i="5"/>
  <c r="I1008" i="5" s="1"/>
  <c r="I996" i="5"/>
  <c r="I995" i="5"/>
  <c r="I994" i="5"/>
  <c r="I993" i="5"/>
  <c r="I997" i="5" s="1"/>
  <c r="I992" i="5"/>
  <c r="I991" i="5"/>
  <c r="I990" i="5"/>
  <c r="I989" i="5"/>
  <c r="I988" i="5"/>
  <c r="I987" i="5"/>
  <c r="I985" i="5"/>
  <c r="I984" i="5"/>
  <c r="I983" i="5"/>
  <c r="I982" i="5"/>
  <c r="I981" i="5"/>
  <c r="I980" i="5"/>
  <c r="I979" i="5"/>
  <c r="I978" i="5"/>
  <c r="I977" i="5"/>
  <c r="I976" i="5"/>
  <c r="I986" i="5" s="1"/>
  <c r="I974" i="5"/>
  <c r="I973" i="5"/>
  <c r="I975" i="5" s="1"/>
  <c r="I972" i="5"/>
  <c r="I971" i="5"/>
  <c r="I970" i="5"/>
  <c r="I969" i="5"/>
  <c r="I968" i="5"/>
  <c r="I967" i="5"/>
  <c r="I966" i="5"/>
  <c r="I965" i="5"/>
  <c r="I963" i="5"/>
  <c r="I962" i="5"/>
  <c r="I961" i="5"/>
  <c r="I960" i="5"/>
  <c r="I959" i="5"/>
  <c r="I958" i="5"/>
  <c r="I957" i="5"/>
  <c r="I956" i="5"/>
  <c r="I955" i="5"/>
  <c r="I954" i="5"/>
  <c r="I964" i="5" s="1"/>
  <c r="I953" i="5"/>
  <c r="I952" i="5"/>
  <c r="I951" i="5"/>
  <c r="I950" i="5"/>
  <c r="I949" i="5"/>
  <c r="I948" i="5"/>
  <c r="I947" i="5"/>
  <c r="I946" i="5"/>
  <c r="I945" i="5"/>
  <c r="I944" i="5"/>
  <c r="I943" i="5"/>
  <c r="I941" i="5"/>
  <c r="I940" i="5"/>
  <c r="I939" i="5"/>
  <c r="I938" i="5"/>
  <c r="I937" i="5"/>
  <c r="I936" i="5"/>
  <c r="I935" i="5"/>
  <c r="I934" i="5"/>
  <c r="I933" i="5"/>
  <c r="I942" i="5" s="1"/>
  <c r="I932" i="5"/>
  <c r="I930" i="5"/>
  <c r="I929" i="5"/>
  <c r="I928" i="5"/>
  <c r="I927" i="5"/>
  <c r="I926" i="5"/>
  <c r="I925" i="5"/>
  <c r="I924" i="5"/>
  <c r="I923" i="5"/>
  <c r="I922" i="5"/>
  <c r="I921" i="5"/>
  <c r="I931" i="5" s="1"/>
  <c r="I919" i="5"/>
  <c r="I918" i="5"/>
  <c r="I917" i="5"/>
  <c r="I916" i="5"/>
  <c r="I915" i="5"/>
  <c r="I914" i="5"/>
  <c r="I913" i="5"/>
  <c r="I912" i="5"/>
  <c r="I911" i="5"/>
  <c r="I910" i="5"/>
  <c r="I920" i="5" s="1"/>
  <c r="I908" i="5"/>
  <c r="I907" i="5"/>
  <c r="I906" i="5"/>
  <c r="I905" i="5"/>
  <c r="I904" i="5"/>
  <c r="I903" i="5"/>
  <c r="I902" i="5"/>
  <c r="I901" i="5"/>
  <c r="I900" i="5"/>
  <c r="I899" i="5"/>
  <c r="I909" i="5" s="1"/>
  <c r="I897" i="5"/>
  <c r="I896" i="5"/>
  <c r="I895" i="5"/>
  <c r="I894" i="5"/>
  <c r="I893" i="5"/>
  <c r="I898" i="5" s="1"/>
  <c r="I892" i="5"/>
  <c r="I891" i="5"/>
  <c r="I890" i="5"/>
  <c r="I889" i="5"/>
  <c r="I888" i="5"/>
  <c r="I886" i="5"/>
  <c r="I885" i="5"/>
  <c r="I884" i="5"/>
  <c r="I883" i="5"/>
  <c r="I882" i="5"/>
  <c r="I881" i="5"/>
  <c r="I880" i="5"/>
  <c r="I879" i="5"/>
  <c r="I878" i="5"/>
  <c r="I877" i="5"/>
  <c r="I887" i="5" s="1"/>
  <c r="I875" i="5"/>
  <c r="I874" i="5"/>
  <c r="I873" i="5"/>
  <c r="I876" i="5" s="1"/>
  <c r="I872" i="5"/>
  <c r="I871" i="5"/>
  <c r="I870" i="5"/>
  <c r="I869" i="5"/>
  <c r="I868" i="5"/>
  <c r="I867" i="5"/>
  <c r="I866" i="5"/>
  <c r="I864" i="5"/>
  <c r="I863" i="5"/>
  <c r="I862" i="5"/>
  <c r="I861" i="5"/>
  <c r="I860" i="5"/>
  <c r="I859" i="5"/>
  <c r="I858" i="5"/>
  <c r="I857" i="5"/>
  <c r="I856" i="5"/>
  <c r="I855" i="5"/>
  <c r="I865" i="5" s="1"/>
  <c r="I853" i="5"/>
  <c r="I854" i="5" s="1"/>
  <c r="I852" i="5"/>
  <c r="I851" i="5"/>
  <c r="I850" i="5"/>
  <c r="I849" i="5"/>
  <c r="I848" i="5"/>
  <c r="I847" i="5"/>
  <c r="I846" i="5"/>
  <c r="I845" i="5"/>
  <c r="I844" i="5"/>
  <c r="I842" i="5"/>
  <c r="I841" i="5"/>
  <c r="I840" i="5"/>
  <c r="I839" i="5"/>
  <c r="I838" i="5"/>
  <c r="I837" i="5"/>
  <c r="I836" i="5"/>
  <c r="I835" i="5"/>
  <c r="I834" i="5"/>
  <c r="I833" i="5"/>
  <c r="I843" i="5" s="1"/>
  <c r="I831" i="5"/>
  <c r="I830" i="5"/>
  <c r="I829" i="5"/>
  <c r="I828" i="5"/>
  <c r="I827" i="5"/>
  <c r="I826" i="5"/>
  <c r="I825" i="5"/>
  <c r="I824" i="5"/>
  <c r="I823" i="5"/>
  <c r="I822" i="5"/>
  <c r="I832" i="5" s="1"/>
  <c r="I820" i="5"/>
  <c r="I819" i="5"/>
  <c r="I818" i="5"/>
  <c r="I817" i="5"/>
  <c r="I816" i="5"/>
  <c r="I815" i="5"/>
  <c r="I814" i="5"/>
  <c r="I813" i="5"/>
  <c r="I821" i="5" s="1"/>
  <c r="I812" i="5"/>
  <c r="I811" i="5"/>
  <c r="I809" i="5"/>
  <c r="I808" i="5"/>
  <c r="I807" i="5"/>
  <c r="I806" i="5"/>
  <c r="I805" i="5"/>
  <c r="I804" i="5"/>
  <c r="I803" i="5"/>
  <c r="I802" i="5"/>
  <c r="I801" i="5"/>
  <c r="I810" i="5" s="1"/>
  <c r="I800" i="5"/>
  <c r="I798" i="5"/>
  <c r="I797" i="5"/>
  <c r="I796" i="5"/>
  <c r="I795" i="5"/>
  <c r="I794" i="5"/>
  <c r="I793" i="5"/>
  <c r="I792" i="5"/>
  <c r="I791" i="5"/>
  <c r="I790" i="5"/>
  <c r="I799" i="5" s="1"/>
  <c r="I789" i="5"/>
  <c r="I787" i="5"/>
  <c r="I786" i="5"/>
  <c r="I785" i="5"/>
  <c r="I784" i="5"/>
  <c r="I783" i="5"/>
  <c r="I782" i="5"/>
  <c r="I781" i="5"/>
  <c r="I780" i="5"/>
  <c r="I779" i="5"/>
  <c r="I778" i="5"/>
  <c r="I788" i="5" s="1"/>
  <c r="I776" i="5"/>
  <c r="I775" i="5"/>
  <c r="I774" i="5"/>
  <c r="I773" i="5"/>
  <c r="I777" i="5" s="1"/>
  <c r="I772" i="5"/>
  <c r="I771" i="5"/>
  <c r="I770" i="5"/>
  <c r="I769" i="5"/>
  <c r="I768" i="5"/>
  <c r="I767" i="5"/>
  <c r="I765" i="5"/>
  <c r="I764" i="5"/>
  <c r="I763" i="5"/>
  <c r="I762" i="5"/>
  <c r="I761" i="5"/>
  <c r="I760" i="5"/>
  <c r="I759" i="5"/>
  <c r="I758" i="5"/>
  <c r="I757" i="5"/>
  <c r="I756" i="5"/>
  <c r="I766" i="5" s="1"/>
  <c r="I754" i="5"/>
  <c r="I753" i="5"/>
  <c r="I755" i="5" s="1"/>
  <c r="I752" i="5"/>
  <c r="I751" i="5"/>
  <c r="I750" i="5"/>
  <c r="I749" i="5"/>
  <c r="I748" i="5"/>
  <c r="I747" i="5"/>
  <c r="I746" i="5"/>
  <c r="I745" i="5"/>
  <c r="I743" i="5"/>
  <c r="I742" i="5"/>
  <c r="I741" i="5"/>
  <c r="I740" i="5"/>
  <c r="I739" i="5"/>
  <c r="I738" i="5"/>
  <c r="I737" i="5"/>
  <c r="I736" i="5"/>
  <c r="I735" i="5"/>
  <c r="I734" i="5"/>
  <c r="I744" i="5" s="1"/>
  <c r="I733" i="5"/>
  <c r="I732" i="5"/>
  <c r="I731" i="5"/>
  <c r="I730" i="5"/>
  <c r="I729" i="5"/>
  <c r="I728" i="5"/>
  <c r="I727" i="5"/>
  <c r="I726" i="5"/>
  <c r="I725" i="5"/>
  <c r="I724" i="5"/>
  <c r="I723" i="5"/>
  <c r="I721" i="5"/>
  <c r="I720" i="5"/>
  <c r="I719" i="5"/>
  <c r="I718" i="5"/>
  <c r="I717" i="5"/>
  <c r="I716" i="5"/>
  <c r="I715" i="5"/>
  <c r="I714" i="5"/>
  <c r="I713" i="5"/>
  <c r="I722" i="5" s="1"/>
  <c r="I712" i="5"/>
  <c r="I710" i="5"/>
  <c r="I709" i="5"/>
  <c r="I708" i="5"/>
  <c r="I707" i="5"/>
  <c r="I706" i="5"/>
  <c r="I705" i="5"/>
  <c r="I704" i="5"/>
  <c r="I703" i="5"/>
  <c r="I702" i="5"/>
  <c r="I701" i="5"/>
  <c r="I711" i="5" s="1"/>
  <c r="I695" i="5"/>
  <c r="I694" i="5"/>
  <c r="I693" i="5"/>
  <c r="I692" i="5"/>
  <c r="I691" i="5"/>
  <c r="I690" i="5"/>
  <c r="I689" i="5"/>
  <c r="I688" i="5"/>
  <c r="I687" i="5"/>
  <c r="I696" i="5" s="1"/>
  <c r="I686" i="5"/>
  <c r="I684" i="5"/>
  <c r="I683" i="5"/>
  <c r="I682" i="5"/>
  <c r="I681" i="5"/>
  <c r="I680" i="5"/>
  <c r="I679" i="5"/>
  <c r="I678" i="5"/>
  <c r="I677" i="5"/>
  <c r="I676" i="5"/>
  <c r="I675" i="5"/>
  <c r="I685" i="5" s="1"/>
  <c r="I673" i="5"/>
  <c r="I672" i="5"/>
  <c r="I674" i="5" s="1"/>
  <c r="I671" i="5"/>
  <c r="I670" i="5"/>
  <c r="I669" i="5"/>
  <c r="I668" i="5"/>
  <c r="I667" i="5"/>
  <c r="I666" i="5"/>
  <c r="I665" i="5"/>
  <c r="I664" i="5"/>
  <c r="I662" i="5"/>
  <c r="I661" i="5"/>
  <c r="I660" i="5"/>
  <c r="I659" i="5"/>
  <c r="I658" i="5"/>
  <c r="I657" i="5"/>
  <c r="I656" i="5"/>
  <c r="I655" i="5"/>
  <c r="I654" i="5"/>
  <c r="I653" i="5"/>
  <c r="I663" i="5" s="1"/>
  <c r="I651" i="5"/>
  <c r="I650" i="5"/>
  <c r="I649" i="5"/>
  <c r="I648" i="5"/>
  <c r="I647" i="5"/>
  <c r="I646" i="5"/>
  <c r="I645" i="5"/>
  <c r="I644" i="5"/>
  <c r="I643" i="5"/>
  <c r="I642" i="5"/>
  <c r="I652" i="5" s="1"/>
  <c r="I640" i="5"/>
  <c r="I639" i="5"/>
  <c r="I638" i="5"/>
  <c r="I637" i="5"/>
  <c r="I636" i="5"/>
  <c r="I635" i="5"/>
  <c r="I634" i="5"/>
  <c r="I633" i="5"/>
  <c r="I632" i="5"/>
  <c r="I641" i="5" s="1"/>
  <c r="I631" i="5"/>
  <c r="I629" i="5"/>
  <c r="I628" i="5"/>
  <c r="I627" i="5"/>
  <c r="I626" i="5"/>
  <c r="I625" i="5"/>
  <c r="I624" i="5"/>
  <c r="I623" i="5"/>
  <c r="I622" i="5"/>
  <c r="I621" i="5"/>
  <c r="I620" i="5"/>
  <c r="I630" i="5" s="1"/>
  <c r="I618" i="5"/>
  <c r="I617" i="5"/>
  <c r="I619" i="5" s="1"/>
  <c r="I616" i="5"/>
  <c r="I615" i="5"/>
  <c r="I614" i="5"/>
  <c r="I613" i="5"/>
  <c r="I612" i="5"/>
  <c r="I611" i="5"/>
  <c r="I610" i="5"/>
  <c r="I609" i="5"/>
  <c r="I607" i="5"/>
  <c r="I606" i="5"/>
  <c r="I605" i="5"/>
  <c r="I604" i="5"/>
  <c r="I603" i="5"/>
  <c r="I602" i="5"/>
  <c r="I601" i="5"/>
  <c r="I600" i="5"/>
  <c r="I599" i="5"/>
  <c r="I598" i="5"/>
  <c r="I608" i="5" s="1"/>
  <c r="I596" i="5"/>
  <c r="I595" i="5"/>
  <c r="I594" i="5"/>
  <c r="I593" i="5"/>
  <c r="I592" i="5"/>
  <c r="I591" i="5"/>
  <c r="I590" i="5"/>
  <c r="I589" i="5"/>
  <c r="I588" i="5"/>
  <c r="I587" i="5"/>
  <c r="I597" i="5" s="1"/>
  <c r="I585" i="5"/>
  <c r="I584" i="5"/>
  <c r="I583" i="5"/>
  <c r="I582" i="5"/>
  <c r="I581" i="5"/>
  <c r="I580" i="5"/>
  <c r="I579" i="5"/>
  <c r="I578" i="5"/>
  <c r="I577" i="5"/>
  <c r="I586" i="5" s="1"/>
  <c r="I576" i="5"/>
  <c r="I574" i="5"/>
  <c r="I573" i="5"/>
  <c r="I572" i="5"/>
  <c r="I571" i="5"/>
  <c r="I570" i="5"/>
  <c r="I569" i="5"/>
  <c r="I568" i="5"/>
  <c r="I567" i="5"/>
  <c r="I566" i="5"/>
  <c r="I565" i="5"/>
  <c r="I575" i="5" s="1"/>
  <c r="I563" i="5"/>
  <c r="I562" i="5"/>
  <c r="I564" i="5" s="1"/>
  <c r="I561" i="5"/>
  <c r="I560" i="5"/>
  <c r="I559" i="5"/>
  <c r="I558" i="5"/>
  <c r="I557" i="5"/>
  <c r="I556" i="5"/>
  <c r="I555" i="5"/>
  <c r="I554" i="5"/>
  <c r="I552" i="5"/>
  <c r="I551" i="5"/>
  <c r="I550" i="5"/>
  <c r="I549" i="5"/>
  <c r="I548" i="5"/>
  <c r="I547" i="5"/>
  <c r="I546" i="5"/>
  <c r="I545" i="5"/>
  <c r="I544" i="5"/>
  <c r="I543" i="5"/>
  <c r="I553" i="5" s="1"/>
  <c r="I541" i="5"/>
  <c r="I540" i="5"/>
  <c r="I539" i="5"/>
  <c r="I538" i="5"/>
  <c r="I537" i="5"/>
  <c r="I536" i="5"/>
  <c r="I535" i="5"/>
  <c r="I534" i="5"/>
  <c r="I533" i="5"/>
  <c r="I532" i="5"/>
  <c r="I542" i="5" s="1"/>
  <c r="I530" i="5"/>
  <c r="I529" i="5"/>
  <c r="I528" i="5"/>
  <c r="I527" i="5"/>
  <c r="I526" i="5"/>
  <c r="I525" i="5"/>
  <c r="I524" i="5"/>
  <c r="I523" i="5"/>
  <c r="I522" i="5"/>
  <c r="I531" i="5" s="1"/>
  <c r="I521" i="5"/>
  <c r="I519" i="5"/>
  <c r="I518" i="5"/>
  <c r="I517" i="5"/>
  <c r="I516" i="5"/>
  <c r="I515" i="5"/>
  <c r="I514" i="5"/>
  <c r="I513" i="5"/>
  <c r="I512" i="5"/>
  <c r="I511" i="5"/>
  <c r="I510" i="5"/>
  <c r="I520" i="5" s="1"/>
  <c r="I508" i="5"/>
  <c r="I507" i="5"/>
  <c r="I509" i="5" s="1"/>
  <c r="I506" i="5"/>
  <c r="I505" i="5"/>
  <c r="I504" i="5"/>
  <c r="I503" i="5"/>
  <c r="I502" i="5"/>
  <c r="I501" i="5"/>
  <c r="I500" i="5"/>
  <c r="I499" i="5"/>
  <c r="I497" i="5"/>
  <c r="I496" i="5"/>
  <c r="I495" i="5"/>
  <c r="I494" i="5"/>
  <c r="I493" i="5"/>
  <c r="I492" i="5"/>
  <c r="I491" i="5"/>
  <c r="I490" i="5"/>
  <c r="I489" i="5"/>
  <c r="I488" i="5"/>
  <c r="I498" i="5" s="1"/>
  <c r="I486" i="5"/>
  <c r="I485" i="5"/>
  <c r="I484" i="5"/>
  <c r="I483" i="5"/>
  <c r="I482" i="5"/>
  <c r="I481" i="5"/>
  <c r="I480" i="5"/>
  <c r="I479" i="5"/>
  <c r="I478" i="5"/>
  <c r="I477" i="5"/>
  <c r="I487" i="5" s="1"/>
  <c r="I475" i="5"/>
  <c r="I474" i="5"/>
  <c r="I473" i="5"/>
  <c r="I472" i="5"/>
  <c r="I471" i="5"/>
  <c r="I470" i="5"/>
  <c r="I469" i="5"/>
  <c r="I468" i="5"/>
  <c r="I467" i="5"/>
  <c r="I476" i="5" s="1"/>
  <c r="I466" i="5"/>
  <c r="I464" i="5"/>
  <c r="I463" i="5"/>
  <c r="I462" i="5"/>
  <c r="I461" i="5"/>
  <c r="I460" i="5"/>
  <c r="I459" i="5"/>
  <c r="I458" i="5"/>
  <c r="I457" i="5"/>
  <c r="I456" i="5"/>
  <c r="I455" i="5"/>
  <c r="I465" i="5" s="1"/>
  <c r="I453" i="5"/>
  <c r="I452" i="5"/>
  <c r="I454" i="5" s="1"/>
  <c r="I451" i="5"/>
  <c r="I450" i="5"/>
  <c r="I449" i="5"/>
  <c r="I448" i="5"/>
  <c r="I447" i="5"/>
  <c r="I446" i="5"/>
  <c r="I445" i="5"/>
  <c r="I444" i="5"/>
  <c r="I442" i="5"/>
  <c r="I441" i="5"/>
  <c r="I440" i="5"/>
  <c r="I439" i="5"/>
  <c r="I438" i="5"/>
  <c r="I437" i="5"/>
  <c r="I436" i="5"/>
  <c r="I435" i="5"/>
  <c r="I434" i="5"/>
  <c r="I433" i="5"/>
  <c r="I443" i="5" s="1"/>
  <c r="I431" i="5"/>
  <c r="I430" i="5"/>
  <c r="I429" i="5"/>
  <c r="I428" i="5"/>
  <c r="I427" i="5"/>
  <c r="I426" i="5"/>
  <c r="I425" i="5"/>
  <c r="I424" i="5"/>
  <c r="I423" i="5"/>
  <c r="I422" i="5"/>
  <c r="I432" i="5" s="1"/>
  <c r="I420" i="5"/>
  <c r="I419" i="5"/>
  <c r="I418" i="5"/>
  <c r="I417" i="5"/>
  <c r="I416" i="5"/>
  <c r="I415" i="5"/>
  <c r="I414" i="5"/>
  <c r="I413" i="5"/>
  <c r="I412" i="5"/>
  <c r="I421" i="5" s="1"/>
  <c r="I411" i="5"/>
  <c r="I409" i="5"/>
  <c r="I408" i="5"/>
  <c r="I407" i="5"/>
  <c r="I406" i="5"/>
  <c r="I405" i="5"/>
  <c r="I404" i="5"/>
  <c r="I403" i="5"/>
  <c r="I402" i="5"/>
  <c r="I401" i="5"/>
  <c r="I400" i="5"/>
  <c r="I410" i="5" s="1"/>
  <c r="I398" i="5"/>
  <c r="I397" i="5"/>
  <c r="I399" i="5" s="1"/>
  <c r="I396" i="5"/>
  <c r="I395" i="5"/>
  <c r="I394" i="5"/>
  <c r="I393" i="5"/>
  <c r="I392" i="5"/>
  <c r="I391" i="5"/>
  <c r="I390" i="5"/>
  <c r="I389" i="5"/>
  <c r="I387" i="5"/>
  <c r="I386" i="5"/>
  <c r="I385" i="5"/>
  <c r="I384" i="5"/>
  <c r="I383" i="5"/>
  <c r="I382" i="5"/>
  <c r="I381" i="5"/>
  <c r="I380" i="5"/>
  <c r="I379" i="5"/>
  <c r="I378" i="5"/>
  <c r="I388" i="5" s="1"/>
  <c r="I376" i="5"/>
  <c r="I375" i="5"/>
  <c r="I374" i="5"/>
  <c r="I373" i="5"/>
  <c r="I372" i="5"/>
  <c r="I371" i="5"/>
  <c r="I370" i="5"/>
  <c r="I369" i="5"/>
  <c r="I368" i="5"/>
  <c r="I367" i="5"/>
  <c r="I377" i="5" s="1"/>
  <c r="I365" i="5"/>
  <c r="I364" i="5"/>
  <c r="I363" i="5"/>
  <c r="I362" i="5"/>
  <c r="I361" i="5"/>
  <c r="I360" i="5"/>
  <c r="I359" i="5"/>
  <c r="I358" i="5"/>
  <c r="I357" i="5"/>
  <c r="I366" i="5" s="1"/>
  <c r="I356" i="5"/>
  <c r="I354" i="5"/>
  <c r="I353" i="5"/>
  <c r="I352" i="5"/>
  <c r="I351" i="5"/>
  <c r="I350" i="5"/>
  <c r="I349" i="5"/>
  <c r="I348" i="5"/>
  <c r="I347" i="5"/>
  <c r="I346" i="5"/>
  <c r="I345" i="5"/>
  <c r="I355" i="5" s="1"/>
  <c r="I343" i="5"/>
  <c r="I342" i="5"/>
  <c r="I344" i="5" s="1"/>
  <c r="I341" i="5"/>
  <c r="I340" i="5"/>
  <c r="I339" i="5"/>
  <c r="I338" i="5"/>
  <c r="I337" i="5"/>
  <c r="I336" i="5"/>
  <c r="I335" i="5"/>
  <c r="I334" i="5"/>
  <c r="I332" i="5"/>
  <c r="I331" i="5"/>
  <c r="I330" i="5"/>
  <c r="I329" i="5"/>
  <c r="I328" i="5"/>
  <c r="I327" i="5"/>
  <c r="I326" i="5"/>
  <c r="I325" i="5"/>
  <c r="I324" i="5"/>
  <c r="I323" i="5"/>
  <c r="I333" i="5" s="1"/>
  <c r="I321" i="5"/>
  <c r="I320" i="5"/>
  <c r="I319" i="5"/>
  <c r="I318" i="5"/>
  <c r="I317" i="5"/>
  <c r="I316" i="5"/>
  <c r="I315" i="5"/>
  <c r="I314" i="5"/>
  <c r="I313" i="5"/>
  <c r="I312" i="5"/>
  <c r="I322" i="5" s="1"/>
  <c r="I310" i="5"/>
  <c r="I309" i="5"/>
  <c r="I308" i="5"/>
  <c r="I307" i="5"/>
  <c r="I306" i="5"/>
  <c r="I305" i="5"/>
  <c r="I304" i="5"/>
  <c r="I303" i="5"/>
  <c r="I302" i="5"/>
  <c r="I311" i="5" s="1"/>
  <c r="I301" i="5"/>
  <c r="I299" i="5"/>
  <c r="I298" i="5"/>
  <c r="I297" i="5"/>
  <c r="I296" i="5"/>
  <c r="I295" i="5"/>
  <c r="I294" i="5"/>
  <c r="I293" i="5"/>
  <c r="I292" i="5"/>
  <c r="I291" i="5"/>
  <c r="I290" i="5"/>
  <c r="I300" i="5" s="1"/>
  <c r="I288" i="5"/>
  <c r="I287" i="5"/>
  <c r="I289" i="5" s="1"/>
  <c r="I286" i="5"/>
  <c r="I285" i="5"/>
  <c r="I284" i="5"/>
  <c r="I283" i="5"/>
  <c r="I282" i="5"/>
  <c r="I281" i="5"/>
  <c r="I280" i="5"/>
  <c r="I279" i="5"/>
  <c r="I277" i="5"/>
  <c r="I276" i="5"/>
  <c r="I275" i="5"/>
  <c r="I274" i="5"/>
  <c r="I273" i="5"/>
  <c r="I272" i="5"/>
  <c r="I271" i="5"/>
  <c r="I270" i="5"/>
  <c r="I269" i="5"/>
  <c r="I268" i="5"/>
  <c r="I278" i="5" s="1"/>
  <c r="I266" i="5"/>
  <c r="I265" i="5"/>
  <c r="I264" i="5"/>
  <c r="I263" i="5"/>
  <c r="I262" i="5"/>
  <c r="I261" i="5"/>
  <c r="I260" i="5"/>
  <c r="I259" i="5"/>
  <c r="I258" i="5"/>
  <c r="I257" i="5"/>
  <c r="I267" i="5" s="1"/>
  <c r="A257" i="5"/>
  <c r="A268" i="5" s="1"/>
  <c r="A279" i="5" s="1"/>
  <c r="A290" i="5" s="1"/>
  <c r="A301" i="5" s="1"/>
  <c r="A312" i="5" s="1"/>
  <c r="A323" i="5" s="1"/>
  <c r="A334" i="5" s="1"/>
  <c r="A345" i="5" s="1"/>
  <c r="A356" i="5" s="1"/>
  <c r="A367" i="5" s="1"/>
  <c r="A378" i="5" s="1"/>
  <c r="A389" i="5" s="1"/>
  <c r="A400" i="5" s="1"/>
  <c r="A411" i="5" s="1"/>
  <c r="A422" i="5" s="1"/>
  <c r="A433" i="5" s="1"/>
  <c r="A444" i="5" s="1"/>
  <c r="A455" i="5" s="1"/>
  <c r="A466" i="5" s="1"/>
  <c r="A477" i="5" s="1"/>
  <c r="A488" i="5" s="1"/>
  <c r="A499" i="5" s="1"/>
  <c r="A510" i="5" s="1"/>
  <c r="A521" i="5" s="1"/>
  <c r="A532" i="5" s="1"/>
  <c r="A543" i="5" s="1"/>
  <c r="A554" i="5" s="1"/>
  <c r="A565" i="5" s="1"/>
  <c r="A576" i="5" s="1"/>
  <c r="A587" i="5" s="1"/>
  <c r="A598" i="5" s="1"/>
  <c r="A609" i="5" s="1"/>
  <c r="A620" i="5" s="1"/>
  <c r="A631" i="5" s="1"/>
  <c r="A642" i="5" s="1"/>
  <c r="A653" i="5" s="1"/>
  <c r="A664" i="5" s="1"/>
  <c r="A675" i="5" s="1"/>
  <c r="A686" i="5" s="1"/>
  <c r="I255" i="5"/>
  <c r="I254" i="5"/>
  <c r="I253" i="5"/>
  <c r="I252" i="5"/>
  <c r="I251" i="5"/>
  <c r="I250" i="5"/>
  <c r="I249" i="5"/>
  <c r="I248" i="5"/>
  <c r="I247" i="5"/>
  <c r="I256" i="5" s="1"/>
  <c r="I246" i="5"/>
  <c r="I244" i="5"/>
  <c r="I243" i="5"/>
  <c r="I242" i="5"/>
  <c r="I241" i="5"/>
  <c r="I240" i="5"/>
  <c r="I239" i="5"/>
  <c r="I238" i="5"/>
  <c r="I237" i="5"/>
  <c r="I236" i="5"/>
  <c r="I235" i="5"/>
  <c r="I245" i="5" s="1"/>
  <c r="I233" i="5"/>
  <c r="I232" i="5"/>
  <c r="I231" i="5"/>
  <c r="I230" i="5"/>
  <c r="I234" i="5" s="1"/>
  <c r="I229" i="5"/>
  <c r="I228" i="5"/>
  <c r="I227" i="5"/>
  <c r="I226" i="5"/>
  <c r="I225" i="5"/>
  <c r="I224" i="5"/>
  <c r="I222" i="5"/>
  <c r="I221" i="5"/>
  <c r="I220" i="5"/>
  <c r="I219" i="5"/>
  <c r="I218" i="5"/>
  <c r="I217" i="5"/>
  <c r="I216" i="5"/>
  <c r="I215" i="5"/>
  <c r="I214" i="5"/>
  <c r="I213" i="5"/>
  <c r="I223" i="5" s="1"/>
  <c r="I211" i="5"/>
  <c r="I210" i="5"/>
  <c r="I212" i="5" s="1"/>
  <c r="I209" i="5"/>
  <c r="I208" i="5"/>
  <c r="I207" i="5"/>
  <c r="I206" i="5"/>
  <c r="I205" i="5"/>
  <c r="I204" i="5"/>
  <c r="I203" i="5"/>
  <c r="I202" i="5"/>
  <c r="I200" i="5"/>
  <c r="I199" i="5"/>
  <c r="I198" i="5"/>
  <c r="I197" i="5"/>
  <c r="I196" i="5"/>
  <c r="I195" i="5"/>
  <c r="I194" i="5"/>
  <c r="I193" i="5"/>
  <c r="I192" i="5"/>
  <c r="I191" i="5"/>
  <c r="I201" i="5" s="1"/>
  <c r="I190" i="5"/>
  <c r="I189" i="5"/>
  <c r="I188" i="5"/>
  <c r="I187" i="5"/>
  <c r="I186" i="5"/>
  <c r="I185" i="5"/>
  <c r="I184" i="5"/>
  <c r="I183" i="5"/>
  <c r="I182" i="5"/>
  <c r="I181" i="5"/>
  <c r="I180" i="5"/>
  <c r="I178" i="5"/>
  <c r="I177" i="5"/>
  <c r="I176" i="5"/>
  <c r="I175" i="5"/>
  <c r="I174" i="5"/>
  <c r="I173" i="5"/>
  <c r="I172" i="5"/>
  <c r="I171" i="5"/>
  <c r="I170" i="5"/>
  <c r="I179" i="5" s="1"/>
  <c r="I169" i="5"/>
  <c r="I167" i="5"/>
  <c r="I166" i="5"/>
  <c r="I165" i="5"/>
  <c r="I164" i="5"/>
  <c r="I163" i="5"/>
  <c r="I162" i="5"/>
  <c r="I161" i="5"/>
  <c r="I160" i="5"/>
  <c r="I159" i="5"/>
  <c r="I158" i="5"/>
  <c r="I168" i="5" s="1"/>
  <c r="I156" i="5"/>
  <c r="I155" i="5"/>
  <c r="I154" i="5"/>
  <c r="I153" i="5"/>
  <c r="I152" i="5"/>
  <c r="I151" i="5"/>
  <c r="I150" i="5"/>
  <c r="I149" i="5"/>
  <c r="I148" i="5"/>
  <c r="I147" i="5"/>
  <c r="I157" i="5" s="1"/>
  <c r="I145" i="5"/>
  <c r="I144" i="5"/>
  <c r="I143" i="5"/>
  <c r="I142" i="5"/>
  <c r="I141" i="5"/>
  <c r="I140" i="5"/>
  <c r="I139" i="5"/>
  <c r="I138" i="5"/>
  <c r="I137" i="5"/>
  <c r="I136" i="5"/>
  <c r="I146" i="5" s="1"/>
  <c r="I134" i="5"/>
  <c r="I133" i="5"/>
  <c r="I132" i="5"/>
  <c r="I131" i="5"/>
  <c r="I130" i="5"/>
  <c r="I135" i="5" s="1"/>
  <c r="I129" i="5"/>
  <c r="I128" i="5"/>
  <c r="I127" i="5"/>
  <c r="I126" i="5"/>
  <c r="I125" i="5"/>
  <c r="I123" i="5"/>
  <c r="I122" i="5"/>
  <c r="I121" i="5"/>
  <c r="I120" i="5"/>
  <c r="I119" i="5"/>
  <c r="I118" i="5"/>
  <c r="I117" i="5"/>
  <c r="I116" i="5"/>
  <c r="I115" i="5"/>
  <c r="I114" i="5"/>
  <c r="I124" i="5" s="1"/>
  <c r="I112" i="5"/>
  <c r="I111" i="5"/>
  <c r="I110" i="5"/>
  <c r="I113" i="5" s="1"/>
  <c r="I109" i="5"/>
  <c r="I108" i="5"/>
  <c r="I107" i="5"/>
  <c r="I106" i="5"/>
  <c r="I105" i="5"/>
  <c r="I104" i="5"/>
  <c r="I103" i="5"/>
  <c r="I101" i="5"/>
  <c r="I100" i="5"/>
  <c r="I99" i="5"/>
  <c r="I98" i="5"/>
  <c r="I97" i="5"/>
  <c r="I96" i="5"/>
  <c r="I95" i="5"/>
  <c r="I94" i="5"/>
  <c r="I93" i="5"/>
  <c r="I92" i="5"/>
  <c r="I102" i="5" s="1"/>
  <c r="I90" i="5"/>
  <c r="I91" i="5" s="1"/>
  <c r="I89" i="5"/>
  <c r="I88" i="5"/>
  <c r="I87" i="5"/>
  <c r="I86" i="5"/>
  <c r="I85" i="5"/>
  <c r="I84" i="5"/>
  <c r="I83" i="5"/>
  <c r="I82" i="5"/>
  <c r="I81" i="5"/>
  <c r="I79" i="5"/>
  <c r="I78" i="5"/>
  <c r="I77" i="5"/>
  <c r="I76" i="5"/>
  <c r="I75" i="5"/>
  <c r="I74" i="5"/>
  <c r="I73" i="5"/>
  <c r="I72" i="5"/>
  <c r="I71" i="5"/>
  <c r="I70" i="5"/>
  <c r="I80" i="5" s="1"/>
  <c r="I68" i="5"/>
  <c r="I67" i="5"/>
  <c r="I66" i="5"/>
  <c r="I65" i="5"/>
  <c r="I64" i="5"/>
  <c r="I63" i="5"/>
  <c r="I62" i="5"/>
  <c r="I61" i="5"/>
  <c r="I60" i="5"/>
  <c r="I59" i="5"/>
  <c r="I69" i="5" s="1"/>
  <c r="I57" i="5"/>
  <c r="I56" i="5"/>
  <c r="I55" i="5"/>
  <c r="I54" i="5"/>
  <c r="I53" i="5"/>
  <c r="I52" i="5"/>
  <c r="I51" i="5"/>
  <c r="I50" i="5"/>
  <c r="I58" i="5" s="1"/>
  <c r="I49" i="5"/>
  <c r="I48" i="5"/>
  <c r="I46" i="5"/>
  <c r="I45" i="5"/>
  <c r="I44" i="5"/>
  <c r="I43" i="5"/>
  <c r="I42" i="5"/>
  <c r="I41" i="5"/>
  <c r="I40" i="5"/>
  <c r="I39" i="5"/>
  <c r="I38" i="5"/>
  <c r="I47" i="5" s="1"/>
  <c r="I37" i="5"/>
  <c r="I35" i="5"/>
  <c r="I34" i="5"/>
  <c r="I33" i="5"/>
  <c r="I32" i="5"/>
  <c r="I31" i="5"/>
  <c r="I30" i="5"/>
  <c r="I29" i="5"/>
  <c r="I28" i="5"/>
  <c r="I27" i="5"/>
  <c r="I36" i="5" s="1"/>
  <c r="I26" i="5"/>
  <c r="I24" i="5"/>
  <c r="I23" i="5"/>
  <c r="I22" i="5"/>
  <c r="I21" i="5"/>
  <c r="I20" i="5"/>
  <c r="I19" i="5"/>
  <c r="I18" i="5"/>
  <c r="I17" i="5"/>
  <c r="I16" i="5"/>
  <c r="I15" i="5"/>
  <c r="I25" i="5" s="1"/>
  <c r="I13" i="5"/>
  <c r="I12" i="5"/>
  <c r="I11" i="5"/>
  <c r="I10" i="5"/>
  <c r="I14" i="5" s="1"/>
  <c r="I9" i="5"/>
  <c r="I8" i="5"/>
  <c r="I7" i="5"/>
  <c r="I6" i="5"/>
  <c r="I5" i="5"/>
  <c r="I4" i="5"/>
  <c r="I84" i="4"/>
  <c r="I83" i="4"/>
  <c r="I82" i="4"/>
  <c r="I81" i="4"/>
  <c r="I80" i="4"/>
  <c r="I79" i="4"/>
  <c r="I78" i="4"/>
  <c r="I77" i="4"/>
  <c r="I76" i="4"/>
  <c r="I75" i="4"/>
  <c r="I85" i="4" s="1"/>
  <c r="I70" i="4"/>
  <c r="I69" i="4"/>
  <c r="I71" i="4" s="1"/>
  <c r="I68" i="4"/>
  <c r="I67" i="4"/>
  <c r="I66" i="4"/>
  <c r="I65" i="4"/>
  <c r="I64" i="4"/>
  <c r="I63" i="4"/>
  <c r="I62" i="4"/>
  <c r="I61" i="4"/>
  <c r="I56" i="4"/>
  <c r="I55" i="4"/>
  <c r="I54" i="4"/>
  <c r="I53" i="4"/>
  <c r="I52" i="4"/>
  <c r="I51" i="4"/>
  <c r="I50" i="4"/>
  <c r="I49" i="4"/>
  <c r="I48" i="4"/>
  <c r="I47" i="4"/>
  <c r="I57" i="4" s="1"/>
  <c r="I43" i="4"/>
  <c r="I42" i="4"/>
  <c r="I41" i="4"/>
  <c r="I40" i="4"/>
  <c r="I39" i="4"/>
  <c r="I38" i="4"/>
  <c r="I37" i="4"/>
  <c r="I36" i="4"/>
  <c r="I35" i="4"/>
  <c r="I34" i="4"/>
  <c r="I33" i="4"/>
  <c r="I28" i="4"/>
  <c r="I27" i="4"/>
  <c r="I26" i="4"/>
  <c r="I25" i="4"/>
  <c r="I24" i="4"/>
  <c r="I23" i="4"/>
  <c r="I22" i="4"/>
  <c r="I21" i="4"/>
  <c r="I20" i="4"/>
  <c r="I29" i="4" s="1"/>
  <c r="I19" i="4"/>
  <c r="I14" i="4"/>
  <c r="I13" i="4"/>
  <c r="I12" i="4"/>
  <c r="G11" i="4"/>
  <c r="I11" i="4" s="1"/>
  <c r="I10" i="4"/>
  <c r="I9" i="4"/>
  <c r="I8" i="4"/>
  <c r="I7" i="4"/>
  <c r="I6" i="4"/>
  <c r="I5" i="4"/>
  <c r="I545" i="3"/>
  <c r="I544" i="3"/>
  <c r="I543" i="3"/>
  <c r="I542" i="3"/>
  <c r="I541" i="3"/>
  <c r="I540" i="3"/>
  <c r="I539" i="3"/>
  <c r="I538" i="3"/>
  <c r="I537" i="3"/>
  <c r="I536" i="3"/>
  <c r="I535" i="3"/>
  <c r="I534" i="3"/>
  <c r="I533" i="3"/>
  <c r="I532" i="3"/>
  <c r="I531" i="3"/>
  <c r="I530" i="3"/>
  <c r="I529" i="3"/>
  <c r="I528" i="3"/>
  <c r="I527" i="3"/>
  <c r="I526" i="3"/>
  <c r="I525" i="3"/>
  <c r="I524" i="3"/>
  <c r="I523" i="3"/>
  <c r="I522" i="3"/>
  <c r="I521" i="3"/>
  <c r="I520" i="3"/>
  <c r="I519" i="3"/>
  <c r="I518" i="3"/>
  <c r="I517" i="3"/>
  <c r="I516" i="3"/>
  <c r="I515" i="3"/>
  <c r="I514" i="3"/>
  <c r="I513" i="3"/>
  <c r="I512" i="3"/>
  <c r="I511" i="3"/>
  <c r="I510" i="3"/>
  <c r="I509" i="3"/>
  <c r="I508" i="3"/>
  <c r="I507" i="3"/>
  <c r="I506" i="3"/>
  <c r="I505" i="3"/>
  <c r="I504" i="3"/>
  <c r="I503" i="3"/>
  <c r="I502" i="3"/>
  <c r="I501" i="3"/>
  <c r="I500" i="3"/>
  <c r="I499" i="3"/>
  <c r="I498" i="3"/>
  <c r="I497" i="3"/>
  <c r="I496" i="3"/>
  <c r="I495" i="3"/>
  <c r="I494" i="3"/>
  <c r="I493" i="3"/>
  <c r="I492" i="3"/>
  <c r="I491" i="3"/>
  <c r="I490" i="3"/>
  <c r="I489" i="3"/>
  <c r="I488" i="3"/>
  <c r="I487" i="3"/>
  <c r="I486" i="3"/>
  <c r="I485" i="3"/>
  <c r="I484" i="3"/>
  <c r="I483" i="3"/>
  <c r="I482" i="3"/>
  <c r="I481" i="3"/>
  <c r="I480" i="3"/>
  <c r="I479" i="3"/>
  <c r="I478" i="3"/>
  <c r="I477" i="3"/>
  <c r="I476" i="3"/>
  <c r="I475" i="3"/>
  <c r="I474" i="3"/>
  <c r="I473" i="3"/>
  <c r="I472" i="3"/>
  <c r="I471" i="3"/>
  <c r="I470" i="3"/>
  <c r="I469" i="3"/>
  <c r="I468" i="3"/>
  <c r="I467" i="3"/>
  <c r="I466" i="3"/>
  <c r="I465" i="3"/>
  <c r="I464" i="3"/>
  <c r="I463" i="3"/>
  <c r="I462" i="3"/>
  <c r="I461" i="3"/>
  <c r="I460" i="3"/>
  <c r="I459" i="3"/>
  <c r="I458" i="3"/>
  <c r="I457" i="3"/>
  <c r="I456" i="3"/>
  <c r="I455" i="3"/>
  <c r="I454" i="3"/>
  <c r="I453" i="3"/>
  <c r="I452" i="3"/>
  <c r="I451" i="3"/>
  <c r="I450" i="3"/>
  <c r="I449" i="3"/>
  <c r="I448" i="3"/>
  <c r="I447" i="3"/>
  <c r="I446" i="3"/>
  <c r="I445" i="3"/>
  <c r="I444" i="3"/>
  <c r="I443" i="3"/>
  <c r="I442" i="3"/>
  <c r="I441" i="3"/>
  <c r="I440" i="3"/>
  <c r="I439" i="3"/>
  <c r="I438" i="3"/>
  <c r="I437" i="3"/>
  <c r="I436" i="3"/>
  <c r="I435" i="3"/>
  <c r="I434" i="3"/>
  <c r="I433" i="3"/>
  <c r="I432" i="3"/>
  <c r="I431" i="3"/>
  <c r="I430" i="3"/>
  <c r="I429" i="3"/>
  <c r="I428" i="3"/>
  <c r="I427" i="3"/>
  <c r="I426" i="3"/>
  <c r="I425" i="3"/>
  <c r="I424" i="3"/>
  <c r="I423" i="3"/>
  <c r="I422" i="3"/>
  <c r="I421" i="3"/>
  <c r="I420" i="3"/>
  <c r="I419" i="3"/>
  <c r="I418" i="3"/>
  <c r="I417" i="3"/>
  <c r="I416" i="3"/>
  <c r="I415" i="3"/>
  <c r="I414" i="3"/>
  <c r="I413" i="3"/>
  <c r="I412" i="3"/>
  <c r="I411" i="3"/>
  <c r="I410" i="3"/>
  <c r="I409" i="3"/>
  <c r="I408" i="3"/>
  <c r="I407" i="3"/>
  <c r="I406" i="3"/>
  <c r="I405" i="3"/>
  <c r="I404" i="3"/>
  <c r="I403" i="3"/>
  <c r="I402" i="3"/>
  <c r="I401" i="3"/>
  <c r="I400" i="3"/>
  <c r="I399" i="3"/>
  <c r="I398" i="3"/>
  <c r="I397" i="3"/>
  <c r="I396" i="3"/>
  <c r="I395" i="3"/>
  <c r="I394" i="3"/>
  <c r="I393" i="3"/>
  <c r="I392" i="3"/>
  <c r="I391" i="3"/>
  <c r="I390" i="3"/>
  <c r="I389" i="3"/>
  <c r="I388" i="3"/>
  <c r="I387" i="3"/>
  <c r="I386" i="3"/>
  <c r="I385" i="3"/>
  <c r="I384" i="3"/>
  <c r="I383" i="3"/>
  <c r="I382" i="3"/>
  <c r="I381" i="3"/>
  <c r="I380" i="3"/>
  <c r="I379" i="3"/>
  <c r="I378" i="3"/>
  <c r="I377" i="3"/>
  <c r="I376" i="3"/>
  <c r="I375" i="3"/>
  <c r="I374" i="3"/>
  <c r="I373" i="3"/>
  <c r="I372" i="3"/>
  <c r="I371" i="3"/>
  <c r="I370" i="3"/>
  <c r="I369" i="3"/>
  <c r="I368" i="3"/>
  <c r="I367" i="3"/>
  <c r="I366" i="3"/>
  <c r="I365" i="3"/>
  <c r="I364" i="3"/>
  <c r="I546" i="3" s="1"/>
  <c r="I362" i="3"/>
  <c r="I361" i="3"/>
  <c r="I360" i="3"/>
  <c r="I359" i="3"/>
  <c r="I358" i="3"/>
  <c r="I357" i="3"/>
  <c r="I356" i="3"/>
  <c r="I355" i="3"/>
  <c r="I354" i="3"/>
  <c r="I353" i="3"/>
  <c r="I352" i="3"/>
  <c r="I351" i="3"/>
  <c r="I350" i="3"/>
  <c r="I349" i="3"/>
  <c r="I348" i="3"/>
  <c r="I347" i="3"/>
  <c r="I346" i="3"/>
  <c r="I345" i="3"/>
  <c r="I344" i="3"/>
  <c r="I343" i="3"/>
  <c r="I342" i="3"/>
  <c r="I341" i="3"/>
  <c r="I340" i="3"/>
  <c r="I339" i="3"/>
  <c r="I338" i="3"/>
  <c r="I337" i="3"/>
  <c r="I336" i="3"/>
  <c r="I335" i="3"/>
  <c r="I334" i="3"/>
  <c r="I333" i="3"/>
  <c r="I332" i="3"/>
  <c r="I331" i="3"/>
  <c r="I330" i="3"/>
  <c r="I329" i="3"/>
  <c r="I328" i="3"/>
  <c r="I327" i="3"/>
  <c r="I326" i="3"/>
  <c r="I325" i="3"/>
  <c r="I324" i="3"/>
  <c r="I323" i="3"/>
  <c r="I322" i="3"/>
  <c r="I321" i="3"/>
  <c r="I320" i="3"/>
  <c r="I319" i="3"/>
  <c r="I318" i="3"/>
  <c r="I317" i="3"/>
  <c r="I316" i="3"/>
  <c r="I315" i="3"/>
  <c r="I314" i="3"/>
  <c r="I313" i="3"/>
  <c r="I312" i="3"/>
  <c r="I311" i="3"/>
  <c r="I310" i="3"/>
  <c r="I309" i="3"/>
  <c r="I308" i="3"/>
  <c r="I307" i="3"/>
  <c r="I306" i="3"/>
  <c r="I305" i="3"/>
  <c r="I304" i="3"/>
  <c r="I303" i="3"/>
  <c r="I302" i="3"/>
  <c r="I301" i="3"/>
  <c r="I300" i="3"/>
  <c r="I299" i="3"/>
  <c r="I298" i="3"/>
  <c r="I297" i="3"/>
  <c r="I296" i="3"/>
  <c r="I295" i="3"/>
  <c r="I294" i="3"/>
  <c r="I293" i="3"/>
  <c r="I292" i="3"/>
  <c r="I291" i="3"/>
  <c r="I290" i="3"/>
  <c r="I289" i="3"/>
  <c r="I288" i="3"/>
  <c r="I287" i="3"/>
  <c r="I286" i="3"/>
  <c r="I285" i="3"/>
  <c r="I284" i="3"/>
  <c r="I283" i="3"/>
  <c r="I282" i="3"/>
  <c r="I281" i="3"/>
  <c r="I280" i="3"/>
  <c r="I279" i="3"/>
  <c r="I278" i="3"/>
  <c r="I277" i="3"/>
  <c r="I276" i="3"/>
  <c r="I275" i="3"/>
  <c r="I274" i="3"/>
  <c r="I273" i="3"/>
  <c r="I272" i="3"/>
  <c r="I271" i="3"/>
  <c r="I270" i="3"/>
  <c r="I269" i="3"/>
  <c r="I268" i="3"/>
  <c r="I267" i="3"/>
  <c r="I266" i="3"/>
  <c r="I265" i="3"/>
  <c r="I264" i="3"/>
  <c r="I263" i="3"/>
  <c r="I262" i="3"/>
  <c r="I261" i="3"/>
  <c r="I260" i="3"/>
  <c r="I259" i="3"/>
  <c r="I258" i="3"/>
  <c r="I257" i="3"/>
  <c r="I256" i="3"/>
  <c r="I255" i="3"/>
  <c r="I254" i="3"/>
  <c r="I253" i="3"/>
  <c r="I252" i="3"/>
  <c r="I251" i="3"/>
  <c r="I250" i="3"/>
  <c r="I249" i="3"/>
  <c r="I248" i="3"/>
  <c r="I247" i="3"/>
  <c r="I246" i="3"/>
  <c r="I245" i="3"/>
  <c r="I244" i="3"/>
  <c r="I243" i="3"/>
  <c r="I242" i="3"/>
  <c r="I241" i="3"/>
  <c r="I240" i="3"/>
  <c r="I239" i="3"/>
  <c r="I238" i="3"/>
  <c r="I237" i="3"/>
  <c r="I236" i="3"/>
  <c r="I235" i="3"/>
  <c r="I234" i="3"/>
  <c r="I233" i="3"/>
  <c r="I232" i="3"/>
  <c r="I231" i="3"/>
  <c r="I230" i="3"/>
  <c r="I229" i="3"/>
  <c r="I228" i="3"/>
  <c r="I227" i="3"/>
  <c r="I226" i="3"/>
  <c r="I225" i="3"/>
  <c r="I224" i="3"/>
  <c r="I223" i="3"/>
  <c r="I222" i="3"/>
  <c r="I221" i="3"/>
  <c r="I363" i="3" s="1"/>
  <c r="I220" i="3"/>
  <c r="I219" i="3"/>
  <c r="I218" i="3"/>
  <c r="I217" i="3"/>
  <c r="I216" i="3"/>
  <c r="I214" i="3"/>
  <c r="I213" i="3"/>
  <c r="I212" i="3"/>
  <c r="I211" i="3"/>
  <c r="I210" i="3"/>
  <c r="I209" i="3"/>
  <c r="I208" i="3"/>
  <c r="I207" i="3"/>
  <c r="I206" i="3"/>
  <c r="I205" i="3"/>
  <c r="I204" i="3"/>
  <c r="I203" i="3"/>
  <c r="I202" i="3"/>
  <c r="I201" i="3"/>
  <c r="I200" i="3"/>
  <c r="I199" i="3"/>
  <c r="I198" i="3"/>
  <c r="I197" i="3"/>
  <c r="I196" i="3"/>
  <c r="I195" i="3"/>
  <c r="I194" i="3"/>
  <c r="I193" i="3"/>
  <c r="I192" i="3"/>
  <c r="I191" i="3"/>
  <c r="I190" i="3"/>
  <c r="I189" i="3"/>
  <c r="I188" i="3"/>
  <c r="I187" i="3"/>
  <c r="I186" i="3"/>
  <c r="I185" i="3"/>
  <c r="I184" i="3"/>
  <c r="I183" i="3"/>
  <c r="I182" i="3"/>
  <c r="I181" i="3"/>
  <c r="I180" i="3"/>
  <c r="I179" i="3"/>
  <c r="I178" i="3"/>
  <c r="I177" i="3"/>
  <c r="I176" i="3"/>
  <c r="I175" i="3"/>
  <c r="I174" i="3"/>
  <c r="I173" i="3"/>
  <c r="I172" i="3"/>
  <c r="I171" i="3"/>
  <c r="I170" i="3"/>
  <c r="I169" i="3"/>
  <c r="I168" i="3"/>
  <c r="I167" i="3"/>
  <c r="I166" i="3"/>
  <c r="I165" i="3"/>
  <c r="I164" i="3"/>
  <c r="I163" i="3"/>
  <c r="I162" i="3"/>
  <c r="I161" i="3"/>
  <c r="I160" i="3"/>
  <c r="I159" i="3"/>
  <c r="I158" i="3"/>
  <c r="I157" i="3"/>
  <c r="I156" i="3"/>
  <c r="I155" i="3"/>
  <c r="I154" i="3"/>
  <c r="I153" i="3"/>
  <c r="I152" i="3"/>
  <c r="I151" i="3"/>
  <c r="I150" i="3"/>
  <c r="I149" i="3"/>
  <c r="I148" i="3"/>
  <c r="I147" i="3"/>
  <c r="I146" i="3"/>
  <c r="I145" i="3"/>
  <c r="I144" i="3"/>
  <c r="I143" i="3"/>
  <c r="I142" i="3"/>
  <c r="I141" i="3"/>
  <c r="I140" i="3"/>
  <c r="I139" i="3"/>
  <c r="I138" i="3"/>
  <c r="I137" i="3"/>
  <c r="I136" i="3"/>
  <c r="I135" i="3"/>
  <c r="I134" i="3"/>
  <c r="I133" i="3"/>
  <c r="I132" i="3"/>
  <c r="I131" i="3"/>
  <c r="I130" i="3"/>
  <c r="I129" i="3"/>
  <c r="I128" i="3"/>
  <c r="I127" i="3"/>
  <c r="I126" i="3"/>
  <c r="I125" i="3"/>
  <c r="I124" i="3"/>
  <c r="I123" i="3"/>
  <c r="I122" i="3"/>
  <c r="I121" i="3"/>
  <c r="I120" i="3"/>
  <c r="I119" i="3"/>
  <c r="I118" i="3"/>
  <c r="I117" i="3"/>
  <c r="I116" i="3"/>
  <c r="I115" i="3"/>
  <c r="I114" i="3"/>
  <c r="I113" i="3"/>
  <c r="I112" i="3"/>
  <c r="I111" i="3"/>
  <c r="I110" i="3"/>
  <c r="I109" i="3"/>
  <c r="I108" i="3"/>
  <c r="I107" i="3"/>
  <c r="I106" i="3"/>
  <c r="I105" i="3"/>
  <c r="I104" i="3"/>
  <c r="I103" i="3"/>
  <c r="I102" i="3"/>
  <c r="I101" i="3"/>
  <c r="I100" i="3"/>
  <c r="I99" i="3"/>
  <c r="I98" i="3"/>
  <c r="I97" i="3"/>
  <c r="I96" i="3"/>
  <c r="I95" i="3"/>
  <c r="I94" i="3"/>
  <c r="I93" i="3"/>
  <c r="I92" i="3"/>
  <c r="I91" i="3"/>
  <c r="I90" i="3"/>
  <c r="I89" i="3"/>
  <c r="I88" i="3"/>
  <c r="I87" i="3"/>
  <c r="I86" i="3"/>
  <c r="I85" i="3"/>
  <c r="I84" i="3"/>
  <c r="I83" i="3"/>
  <c r="I82" i="3"/>
  <c r="I81" i="3"/>
  <c r="I80" i="3"/>
  <c r="I79" i="3"/>
  <c r="I78" i="3"/>
  <c r="I77" i="3"/>
  <c r="I76" i="3"/>
  <c r="I75" i="3"/>
  <c r="I215" i="3" s="1"/>
  <c r="I73" i="3"/>
  <c r="I72" i="3"/>
  <c r="I71" i="3"/>
  <c r="I70" i="3"/>
  <c r="I69" i="3"/>
  <c r="I68" i="3"/>
  <c r="I67" i="3"/>
  <c r="I66" i="3"/>
  <c r="I65" i="3"/>
  <c r="I64" i="3"/>
  <c r="I63" i="3"/>
  <c r="I62" i="3"/>
  <c r="I61" i="3"/>
  <c r="I60" i="3"/>
  <c r="I59" i="3"/>
  <c r="I58" i="3"/>
  <c r="I57" i="3"/>
  <c r="I56" i="3"/>
  <c r="I55" i="3"/>
  <c r="I54" i="3"/>
  <c r="I53" i="3"/>
  <c r="I52" i="3"/>
  <c r="I51" i="3"/>
  <c r="I50" i="3"/>
  <c r="I49" i="3"/>
  <c r="I48" i="3"/>
  <c r="I47" i="3"/>
  <c r="I46" i="3"/>
  <c r="I45" i="3"/>
  <c r="I44" i="3"/>
  <c r="I43" i="3"/>
  <c r="I42" i="3"/>
  <c r="I41" i="3"/>
  <c r="I40" i="3"/>
  <c r="I39" i="3"/>
  <c r="I38" i="3"/>
  <c r="I37" i="3"/>
  <c r="I36" i="3"/>
  <c r="I35" i="3"/>
  <c r="I34" i="3"/>
  <c r="I33" i="3"/>
  <c r="I32" i="3"/>
  <c r="I31" i="3"/>
  <c r="I30" i="3"/>
  <c r="I29" i="3"/>
  <c r="I28" i="3"/>
  <c r="I27" i="3"/>
  <c r="I26" i="3"/>
  <c r="I25" i="3"/>
  <c r="I24" i="3"/>
  <c r="I23" i="3"/>
  <c r="I22" i="3"/>
  <c r="I21" i="3"/>
  <c r="I20" i="3"/>
  <c r="I19" i="3"/>
  <c r="I18" i="3"/>
  <c r="I17" i="3"/>
  <c r="I16" i="3"/>
  <c r="I15" i="3"/>
  <c r="I14" i="3"/>
  <c r="I13" i="3"/>
  <c r="I12" i="3"/>
  <c r="I11" i="3"/>
  <c r="I10" i="3"/>
  <c r="I9" i="3"/>
  <c r="I8" i="3"/>
  <c r="I7" i="3"/>
  <c r="I6" i="3"/>
  <c r="I5" i="3"/>
  <c r="I4" i="3"/>
  <c r="I74" i="3" s="1"/>
  <c r="I294" i="2"/>
  <c r="I295" i="2" s="1"/>
  <c r="I293" i="2"/>
  <c r="I292" i="2"/>
  <c r="I291" i="2"/>
  <c r="I290" i="2"/>
  <c r="I289" i="2"/>
  <c r="I288" i="2"/>
  <c r="I286" i="2"/>
  <c r="I285" i="2"/>
  <c r="I284" i="2"/>
  <c r="I283" i="2"/>
  <c r="I282" i="2"/>
  <c r="I287" i="2" s="1"/>
  <c r="I281" i="2"/>
  <c r="I280" i="2"/>
  <c r="I278" i="2"/>
  <c r="I277" i="2"/>
  <c r="I276" i="2"/>
  <c r="I275" i="2"/>
  <c r="I274" i="2"/>
  <c r="I279" i="2" s="1"/>
  <c r="I273" i="2"/>
  <c r="I272" i="2"/>
  <c r="I271" i="2"/>
  <c r="I270" i="2"/>
  <c r="I269" i="2"/>
  <c r="I268" i="2"/>
  <c r="I267" i="2"/>
  <c r="I266" i="2"/>
  <c r="I265" i="2"/>
  <c r="I264" i="2"/>
  <c r="J258" i="2"/>
  <c r="J259" i="2" s="1"/>
  <c r="J257" i="2"/>
  <c r="J256" i="2"/>
  <c r="J249" i="2"/>
  <c r="J248" i="2"/>
  <c r="J247" i="2"/>
  <c r="J246" i="2"/>
  <c r="J250" i="2" s="1"/>
  <c r="L250" i="2" s="1"/>
  <c r="J245" i="2"/>
  <c r="J243" i="2"/>
  <c r="M242" i="2"/>
  <c r="J242" i="2"/>
  <c r="J241" i="2"/>
  <c r="J240" i="2"/>
  <c r="J244" i="2" s="1"/>
  <c r="J239" i="2"/>
  <c r="J237" i="2"/>
  <c r="J236" i="2"/>
  <c r="J235" i="2"/>
  <c r="J234" i="2"/>
  <c r="J233" i="2"/>
  <c r="J238" i="2" s="1"/>
  <c r="J231" i="2"/>
  <c r="J230" i="2"/>
  <c r="J229" i="2"/>
  <c r="J228" i="2"/>
  <c r="J227" i="2"/>
  <c r="J232" i="2" s="1"/>
  <c r="J225" i="2"/>
  <c r="J224" i="2"/>
  <c r="J223" i="2"/>
  <c r="J222" i="2"/>
  <c r="J221" i="2"/>
  <c r="J226" i="2" s="1"/>
  <c r="J219" i="2"/>
  <c r="J218" i="2"/>
  <c r="J217" i="2"/>
  <c r="J216" i="2"/>
  <c r="J215" i="2"/>
  <c r="J220" i="2" s="1"/>
  <c r="J213" i="2"/>
  <c r="J212" i="2"/>
  <c r="J211" i="2"/>
  <c r="J210" i="2"/>
  <c r="J209" i="2"/>
  <c r="J214" i="2" s="1"/>
  <c r="J207" i="2"/>
  <c r="J208" i="2" s="1"/>
  <c r="J206" i="2"/>
  <c r="J205" i="2"/>
  <c r="J204" i="2"/>
  <c r="J203" i="2"/>
  <c r="J201" i="2"/>
  <c r="J200" i="2"/>
  <c r="J199" i="2"/>
  <c r="J198" i="2"/>
  <c r="J197" i="2"/>
  <c r="J202" i="2" s="1"/>
  <c r="J195" i="2"/>
  <c r="J194" i="2"/>
  <c r="J193" i="2"/>
  <c r="J192" i="2"/>
  <c r="J191" i="2"/>
  <c r="J196" i="2" s="1"/>
  <c r="J189" i="2"/>
  <c r="J188" i="2"/>
  <c r="J187" i="2"/>
  <c r="J190" i="2" s="1"/>
  <c r="J186" i="2"/>
  <c r="J185" i="2"/>
  <c r="J184" i="2"/>
  <c r="J183" i="2"/>
  <c r="J182" i="2"/>
  <c r="J181" i="2"/>
  <c r="J180" i="2"/>
  <c r="J179" i="2"/>
  <c r="J177" i="2"/>
  <c r="J176" i="2"/>
  <c r="J175" i="2"/>
  <c r="J174" i="2"/>
  <c r="J173" i="2"/>
  <c r="J178" i="2" s="1"/>
  <c r="J170" i="2"/>
  <c r="J169" i="2"/>
  <c r="J168" i="2"/>
  <c r="J167" i="2"/>
  <c r="J166" i="2"/>
  <c r="J171" i="2" s="1"/>
  <c r="J164" i="2"/>
  <c r="J163" i="2"/>
  <c r="J162" i="2"/>
  <c r="J161" i="2"/>
  <c r="J160" i="2"/>
  <c r="J165" i="2" s="1"/>
  <c r="J158" i="2"/>
  <c r="J157" i="2"/>
  <c r="J156" i="2"/>
  <c r="J155" i="2"/>
  <c r="J154" i="2"/>
  <c r="J159" i="2" s="1"/>
  <c r="J152" i="2"/>
  <c r="J151" i="2"/>
  <c r="J150" i="2"/>
  <c r="J149" i="2"/>
  <c r="J148" i="2"/>
  <c r="J153" i="2" s="1"/>
  <c r="J146" i="2"/>
  <c r="J147" i="2" s="1"/>
  <c r="J145" i="2"/>
  <c r="J144" i="2"/>
  <c r="J143" i="2"/>
  <c r="J142" i="2"/>
  <c r="J140" i="2"/>
  <c r="J139" i="2"/>
  <c r="J137" i="2"/>
  <c r="J136" i="2"/>
  <c r="J141" i="2" s="1"/>
  <c r="J134" i="2"/>
  <c r="J133" i="2"/>
  <c r="J132" i="2"/>
  <c r="J131" i="2"/>
  <c r="J130" i="2"/>
  <c r="J135" i="2" s="1"/>
  <c r="J128" i="2"/>
  <c r="J127" i="2"/>
  <c r="J126" i="2"/>
  <c r="J125" i="2"/>
  <c r="J129" i="2" s="1"/>
  <c r="J124" i="2"/>
  <c r="J122" i="2"/>
  <c r="J121" i="2"/>
  <c r="J120" i="2"/>
  <c r="J119" i="2"/>
  <c r="J118" i="2"/>
  <c r="J123" i="2" s="1"/>
  <c r="M117" i="2"/>
  <c r="I112" i="2"/>
  <c r="I111" i="2"/>
  <c r="I113" i="2" s="1"/>
  <c r="I110" i="2"/>
  <c r="I106" i="2"/>
  <c r="I105" i="2"/>
  <c r="I104" i="2"/>
  <c r="I103" i="2"/>
  <c r="I102" i="2"/>
  <c r="I101" i="2"/>
  <c r="I107" i="2" s="1"/>
  <c r="I100" i="2"/>
  <c r="I98" i="2"/>
  <c r="I97" i="2"/>
  <c r="I96" i="2"/>
  <c r="I95" i="2"/>
  <c r="I94" i="2"/>
  <c r="I99" i="2" s="1"/>
  <c r="I93" i="2"/>
  <c r="I92" i="2"/>
  <c r="I90" i="2"/>
  <c r="I89" i="2"/>
  <c r="I88" i="2"/>
  <c r="I87" i="2"/>
  <c r="I86" i="2"/>
  <c r="I85" i="2"/>
  <c r="I84" i="2"/>
  <c r="I91" i="2" s="1"/>
  <c r="I82" i="2"/>
  <c r="I81" i="2"/>
  <c r="I83" i="2" s="1"/>
  <c r="I80" i="2"/>
  <c r="I79" i="2"/>
  <c r="I78" i="2"/>
  <c r="I77" i="2"/>
  <c r="I76" i="2"/>
  <c r="I74" i="2"/>
  <c r="I73" i="2"/>
  <c r="I72" i="2"/>
  <c r="I71" i="2"/>
  <c r="I70" i="2"/>
  <c r="I69" i="2"/>
  <c r="I75" i="2" s="1"/>
  <c r="I68" i="2"/>
  <c r="I66" i="2"/>
  <c r="I65" i="2"/>
  <c r="I64" i="2"/>
  <c r="I63" i="2"/>
  <c r="I62" i="2"/>
  <c r="I61" i="2"/>
  <c r="I67" i="2" s="1"/>
  <c r="I60" i="2"/>
  <c r="I58" i="2"/>
  <c r="I57" i="2"/>
  <c r="I56" i="2"/>
  <c r="I55" i="2"/>
  <c r="I54" i="2"/>
  <c r="I59" i="2" s="1"/>
  <c r="I53" i="2"/>
  <c r="I52" i="2"/>
  <c r="I50" i="2"/>
  <c r="I49" i="2"/>
  <c r="I48" i="2"/>
  <c r="I47" i="2"/>
  <c r="I46" i="2"/>
  <c r="I45" i="2"/>
  <c r="I44" i="2"/>
  <c r="I51" i="2" s="1"/>
  <c r="I42" i="2"/>
  <c r="I41" i="2"/>
  <c r="I43" i="2" s="1"/>
  <c r="I40" i="2"/>
  <c r="I39" i="2"/>
  <c r="I38" i="2"/>
  <c r="I37" i="2"/>
  <c r="I36" i="2"/>
  <c r="I34" i="2"/>
  <c r="I33" i="2"/>
  <c r="I32" i="2"/>
  <c r="I31" i="2"/>
  <c r="I30" i="2"/>
  <c r="I29" i="2"/>
  <c r="I35" i="2" s="1"/>
  <c r="I28" i="2"/>
  <c r="I26" i="2"/>
  <c r="I25" i="2"/>
  <c r="I24" i="2"/>
  <c r="I23" i="2"/>
  <c r="I22" i="2"/>
  <c r="I21" i="2"/>
  <c r="I27" i="2" s="1"/>
  <c r="I20" i="2"/>
  <c r="I18" i="2"/>
  <c r="I17" i="2"/>
  <c r="I16" i="2"/>
  <c r="I15" i="2"/>
  <c r="I14" i="2"/>
  <c r="I19" i="2" s="1"/>
  <c r="I13" i="2"/>
  <c r="I12" i="2"/>
  <c r="I10" i="2"/>
  <c r="I9" i="2"/>
  <c r="I8" i="2"/>
  <c r="I7" i="2"/>
  <c r="I6" i="2"/>
  <c r="I5" i="2"/>
  <c r="I4" i="2"/>
  <c r="I11" i="2" s="1"/>
  <c r="J929" i="1"/>
  <c r="J928" i="1"/>
  <c r="J927" i="1"/>
  <c r="J924" i="1"/>
  <c r="J923" i="1"/>
  <c r="J922" i="1"/>
  <c r="J921" i="1"/>
  <c r="J920" i="1"/>
  <c r="J919" i="1"/>
  <c r="J918" i="1"/>
  <c r="J917" i="1"/>
  <c r="J916" i="1"/>
  <c r="J915" i="1"/>
  <c r="J914" i="1"/>
  <c r="J913" i="1"/>
  <c r="J912" i="1"/>
  <c r="J911" i="1"/>
  <c r="J910" i="1"/>
  <c r="J909" i="1"/>
  <c r="J908" i="1"/>
  <c r="J907" i="1"/>
  <c r="J906" i="1"/>
  <c r="J905" i="1"/>
  <c r="J904" i="1"/>
  <c r="J903" i="1"/>
  <c r="J902" i="1"/>
  <c r="J901" i="1"/>
  <c r="J900" i="1"/>
  <c r="J899" i="1"/>
  <c r="J898" i="1"/>
  <c r="J897" i="1"/>
  <c r="J896" i="1"/>
  <c r="J895" i="1"/>
  <c r="J894" i="1"/>
  <c r="J893" i="1"/>
  <c r="J892" i="1"/>
  <c r="J891" i="1"/>
  <c r="J890" i="1"/>
  <c r="J889" i="1"/>
  <c r="J888" i="1"/>
  <c r="J887" i="1"/>
  <c r="J886" i="1"/>
  <c r="J885" i="1"/>
  <c r="J884" i="1"/>
  <c r="J883" i="1"/>
  <c r="J882" i="1"/>
  <c r="J881" i="1"/>
  <c r="J880" i="1"/>
  <c r="J879" i="1"/>
  <c r="J878" i="1"/>
  <c r="J877" i="1"/>
  <c r="J876" i="1"/>
  <c r="J875" i="1"/>
  <c r="J874" i="1"/>
  <c r="J873" i="1"/>
  <c r="J872" i="1"/>
  <c r="J871" i="1"/>
  <c r="J870" i="1"/>
  <c r="J869" i="1"/>
  <c r="J868" i="1"/>
  <c r="J867" i="1"/>
  <c r="J866" i="1"/>
  <c r="J865" i="1"/>
  <c r="J864" i="1"/>
  <c r="J863" i="1"/>
  <c r="J862" i="1"/>
  <c r="J861" i="1"/>
  <c r="J860" i="1"/>
  <c r="J859" i="1"/>
  <c r="J858" i="1"/>
  <c r="J857" i="1"/>
  <c r="J856" i="1"/>
  <c r="J855" i="1"/>
  <c r="J854" i="1"/>
  <c r="J853" i="1"/>
  <c r="J852" i="1"/>
  <c r="J851" i="1"/>
  <c r="J850" i="1"/>
  <c r="J849" i="1"/>
  <c r="J848" i="1"/>
  <c r="J847" i="1"/>
  <c r="J930" i="1" s="1"/>
  <c r="J846" i="1"/>
  <c r="J845" i="1"/>
  <c r="J844" i="1"/>
  <c r="J843" i="1"/>
  <c r="J842" i="1"/>
  <c r="J841" i="1"/>
  <c r="J839" i="1"/>
  <c r="J838" i="1"/>
  <c r="J837" i="1"/>
  <c r="J836" i="1"/>
  <c r="J835" i="1"/>
  <c r="J834" i="1"/>
  <c r="J833" i="1"/>
  <c r="J832" i="1"/>
  <c r="J831" i="1"/>
  <c r="J830" i="1"/>
  <c r="J829" i="1"/>
  <c r="J828" i="1"/>
  <c r="J827" i="1"/>
  <c r="J826" i="1"/>
  <c r="J825" i="1"/>
  <c r="J824" i="1"/>
  <c r="J823" i="1"/>
  <c r="J822" i="1"/>
  <c r="J821" i="1"/>
  <c r="J820" i="1"/>
  <c r="J819" i="1"/>
  <c r="J818" i="1"/>
  <c r="J817" i="1"/>
  <c r="J816" i="1"/>
  <c r="J815" i="1"/>
  <c r="J814" i="1"/>
  <c r="J813" i="1"/>
  <c r="J812" i="1"/>
  <c r="J811" i="1"/>
  <c r="J810" i="1"/>
  <c r="J809" i="1"/>
  <c r="J808" i="1"/>
  <c r="J807" i="1"/>
  <c r="J806" i="1"/>
  <c r="J805" i="1"/>
  <c r="J804" i="1"/>
  <c r="J803" i="1"/>
  <c r="J802" i="1"/>
  <c r="J801" i="1"/>
  <c r="J800" i="1"/>
  <c r="J799" i="1"/>
  <c r="J798" i="1"/>
  <c r="J797" i="1"/>
  <c r="J796" i="1"/>
  <c r="J795" i="1"/>
  <c r="J794" i="1"/>
  <c r="J793" i="1"/>
  <c r="J792" i="1"/>
  <c r="J791" i="1"/>
  <c r="J790" i="1"/>
  <c r="J789" i="1"/>
  <c r="J788" i="1"/>
  <c r="J787" i="1"/>
  <c r="J786" i="1"/>
  <c r="J785" i="1"/>
  <c r="J784" i="1"/>
  <c r="J783" i="1"/>
  <c r="J782" i="1"/>
  <c r="J781" i="1"/>
  <c r="J780" i="1"/>
  <c r="J779" i="1"/>
  <c r="J778" i="1"/>
  <c r="J777" i="1"/>
  <c r="J776" i="1"/>
  <c r="J775" i="1"/>
  <c r="J774" i="1"/>
  <c r="J773" i="1"/>
  <c r="J772" i="1"/>
  <c r="J771" i="1"/>
  <c r="J770" i="1"/>
  <c r="J769" i="1"/>
  <c r="J768" i="1"/>
  <c r="J767" i="1"/>
  <c r="J766" i="1"/>
  <c r="J765" i="1"/>
  <c r="J764" i="1"/>
  <c r="J763" i="1"/>
  <c r="J762" i="1"/>
  <c r="J761" i="1"/>
  <c r="J760" i="1"/>
  <c r="J759" i="1"/>
  <c r="J758" i="1"/>
  <c r="J757" i="1"/>
  <c r="J756" i="1"/>
  <c r="J755" i="1"/>
  <c r="J754" i="1"/>
  <c r="J753" i="1"/>
  <c r="J752" i="1"/>
  <c r="J751" i="1"/>
  <c r="J750" i="1"/>
  <c r="J749" i="1"/>
  <c r="J748" i="1"/>
  <c r="J747" i="1"/>
  <c r="J746" i="1"/>
  <c r="J745" i="1"/>
  <c r="J744" i="1"/>
  <c r="J743" i="1"/>
  <c r="J742" i="1"/>
  <c r="J741" i="1"/>
  <c r="J740" i="1"/>
  <c r="J739" i="1"/>
  <c r="J738" i="1"/>
  <c r="J737" i="1"/>
  <c r="J736" i="1"/>
  <c r="J735" i="1"/>
  <c r="J734" i="1"/>
  <c r="J733" i="1"/>
  <c r="J732" i="1"/>
  <c r="J731" i="1"/>
  <c r="J730" i="1"/>
  <c r="J729" i="1"/>
  <c r="J728" i="1"/>
  <c r="J727" i="1"/>
  <c r="J726" i="1"/>
  <c r="J725" i="1"/>
  <c r="J724" i="1"/>
  <c r="J723" i="1"/>
  <c r="J722" i="1"/>
  <c r="J721" i="1"/>
  <c r="J720" i="1"/>
  <c r="J719" i="1"/>
  <c r="J718" i="1"/>
  <c r="J717" i="1"/>
  <c r="J716" i="1"/>
  <c r="J715" i="1"/>
  <c r="J714" i="1"/>
  <c r="J713" i="1"/>
  <c r="J712" i="1"/>
  <c r="J711" i="1"/>
  <c r="J710" i="1"/>
  <c r="J709" i="1"/>
  <c r="J708" i="1"/>
  <c r="J707" i="1"/>
  <c r="J706" i="1"/>
  <c r="J705" i="1"/>
  <c r="J704" i="1"/>
  <c r="J703" i="1"/>
  <c r="J702" i="1"/>
  <c r="J701" i="1"/>
  <c r="J700" i="1"/>
  <c r="J699" i="1"/>
  <c r="J698" i="1"/>
  <c r="J697" i="1"/>
  <c r="J696" i="1"/>
  <c r="J695" i="1"/>
  <c r="J694" i="1"/>
  <c r="J693" i="1"/>
  <c r="J692" i="1"/>
  <c r="J691" i="1"/>
  <c r="J690" i="1"/>
  <c r="J689" i="1"/>
  <c r="J688" i="1"/>
  <c r="J687" i="1"/>
  <c r="J686" i="1"/>
  <c r="J685" i="1"/>
  <c r="J684" i="1"/>
  <c r="J683" i="1"/>
  <c r="J682" i="1"/>
  <c r="J681" i="1"/>
  <c r="J680" i="1"/>
  <c r="J679" i="1"/>
  <c r="J678" i="1"/>
  <c r="J677" i="1"/>
  <c r="J676" i="1"/>
  <c r="J675" i="1"/>
  <c r="J674" i="1"/>
  <c r="J673" i="1"/>
  <c r="J672" i="1"/>
  <c r="J671" i="1"/>
  <c r="J670" i="1"/>
  <c r="J669" i="1"/>
  <c r="J668" i="1"/>
  <c r="J667" i="1"/>
  <c r="J666" i="1"/>
  <c r="J665" i="1"/>
  <c r="J664" i="1"/>
  <c r="J663" i="1"/>
  <c r="J662" i="1"/>
  <c r="J661" i="1"/>
  <c r="J660" i="1"/>
  <c r="J659" i="1"/>
  <c r="J658" i="1"/>
  <c r="J657" i="1"/>
  <c r="J656" i="1"/>
  <c r="J655" i="1"/>
  <c r="J654" i="1"/>
  <c r="J653" i="1"/>
  <c r="J652" i="1"/>
  <c r="J651" i="1"/>
  <c r="J650" i="1"/>
  <c r="J649" i="1"/>
  <c r="J648" i="1"/>
  <c r="J647" i="1"/>
  <c r="J646" i="1"/>
  <c r="J645" i="1"/>
  <c r="J644" i="1"/>
  <c r="J643" i="1"/>
  <c r="J642" i="1"/>
  <c r="J641" i="1"/>
  <c r="J640" i="1"/>
  <c r="J639" i="1"/>
  <c r="J638" i="1"/>
  <c r="J637" i="1"/>
  <c r="J636" i="1"/>
  <c r="J635" i="1"/>
  <c r="J634" i="1"/>
  <c r="J633" i="1"/>
  <c r="J632" i="1"/>
  <c r="J631" i="1"/>
  <c r="J630" i="1"/>
  <c r="J629" i="1"/>
  <c r="J628" i="1"/>
  <c r="J627" i="1"/>
  <c r="J626" i="1"/>
  <c r="J625" i="1"/>
  <c r="J624" i="1"/>
  <c r="J623" i="1"/>
  <c r="J622" i="1"/>
  <c r="J621" i="1"/>
  <c r="J620" i="1"/>
  <c r="J619" i="1"/>
  <c r="J618" i="1"/>
  <c r="J617" i="1"/>
  <c r="J616" i="1"/>
  <c r="J615" i="1"/>
  <c r="J614" i="1"/>
  <c r="J613" i="1"/>
  <c r="J612" i="1"/>
  <c r="J611" i="1"/>
  <c r="J610" i="1"/>
  <c r="J609" i="1"/>
  <c r="J608" i="1"/>
  <c r="J607" i="1"/>
  <c r="J606" i="1"/>
  <c r="J605" i="1"/>
  <c r="J604" i="1"/>
  <c r="J603" i="1"/>
  <c r="J602" i="1"/>
  <c r="J601" i="1"/>
  <c r="J600" i="1"/>
  <c r="J599" i="1"/>
  <c r="J598" i="1"/>
  <c r="J597" i="1"/>
  <c r="J596" i="1"/>
  <c r="J595" i="1"/>
  <c r="J594" i="1"/>
  <c r="J593" i="1"/>
  <c r="J592" i="1"/>
  <c r="J591" i="1"/>
  <c r="J590" i="1"/>
  <c r="J589" i="1"/>
  <c r="J588" i="1"/>
  <c r="J587" i="1"/>
  <c r="J586" i="1"/>
  <c r="J585" i="1"/>
  <c r="J584" i="1"/>
  <c r="J583" i="1"/>
  <c r="J582" i="1"/>
  <c r="J581" i="1"/>
  <c r="J580" i="1"/>
  <c r="J579" i="1"/>
  <c r="J578" i="1"/>
  <c r="J577" i="1"/>
  <c r="J576" i="1"/>
  <c r="J575" i="1"/>
  <c r="A575" i="1"/>
  <c r="A582" i="1" s="1"/>
  <c r="A589" i="1" s="1"/>
  <c r="A596" i="1" s="1"/>
  <c r="A603" i="1" s="1"/>
  <c r="A610" i="1" s="1"/>
  <c r="A617" i="1" s="1"/>
  <c r="A624" i="1" s="1"/>
  <c r="A631" i="1" s="1"/>
  <c r="A638" i="1" s="1"/>
  <c r="A645" i="1" s="1"/>
  <c r="A652" i="1" s="1"/>
  <c r="A659" i="1" s="1"/>
  <c r="A666" i="1" s="1"/>
  <c r="A673" i="1" s="1"/>
  <c r="A680" i="1" s="1"/>
  <c r="A687" i="1" s="1"/>
  <c r="A694" i="1" s="1"/>
  <c r="A701" i="1" s="1"/>
  <c r="A708" i="1" s="1"/>
  <c r="A715" i="1" s="1"/>
  <c r="A722" i="1" s="1"/>
  <c r="A729" i="1" s="1"/>
  <c r="A736" i="1" s="1"/>
  <c r="A743" i="1" s="1"/>
  <c r="A750" i="1" s="1"/>
  <c r="A757" i="1" s="1"/>
  <c r="A764" i="1" s="1"/>
  <c r="A771" i="1" s="1"/>
  <c r="A778" i="1" s="1"/>
  <c r="A785" i="1" s="1"/>
  <c r="A792" i="1" s="1"/>
  <c r="A799" i="1" s="1"/>
  <c r="A806" i="1" s="1"/>
  <c r="A813" i="1" s="1"/>
  <c r="A820" i="1" s="1"/>
  <c r="A827" i="1" s="1"/>
  <c r="J574" i="1"/>
  <c r="J573" i="1"/>
  <c r="J572" i="1"/>
  <c r="J571" i="1"/>
  <c r="J570" i="1"/>
  <c r="J569" i="1"/>
  <c r="J568" i="1"/>
  <c r="J840" i="1" s="1"/>
  <c r="J565" i="1"/>
  <c r="J564" i="1"/>
  <c r="J566" i="1" s="1"/>
  <c r="J563" i="1"/>
  <c r="J562" i="1"/>
  <c r="J561" i="1"/>
  <c r="J560" i="1"/>
  <c r="J559" i="1"/>
  <c r="J557" i="1"/>
  <c r="J556" i="1"/>
  <c r="J555" i="1"/>
  <c r="J554" i="1"/>
  <c r="J553" i="1"/>
  <c r="J552" i="1"/>
  <c r="J558" i="1" s="1"/>
  <c r="J551" i="1"/>
  <c r="J549" i="1"/>
  <c r="J548" i="1"/>
  <c r="J547" i="1"/>
  <c r="J546" i="1"/>
  <c r="J545" i="1"/>
  <c r="J544" i="1"/>
  <c r="J550" i="1" s="1"/>
  <c r="J543" i="1"/>
  <c r="J541" i="1"/>
  <c r="J540" i="1"/>
  <c r="J539" i="1"/>
  <c r="J538" i="1"/>
  <c r="J537" i="1"/>
  <c r="J542" i="1" s="1"/>
  <c r="J536" i="1"/>
  <c r="J535" i="1"/>
  <c r="J533" i="1"/>
  <c r="J532" i="1"/>
  <c r="J531" i="1"/>
  <c r="J530" i="1"/>
  <c r="J529" i="1"/>
  <c r="J528" i="1"/>
  <c r="J527" i="1"/>
  <c r="J534" i="1" s="1"/>
  <c r="J525" i="1"/>
  <c r="J524" i="1"/>
  <c r="J526" i="1" s="1"/>
  <c r="J523" i="1"/>
  <c r="J522" i="1"/>
  <c r="J521" i="1"/>
  <c r="J520" i="1"/>
  <c r="J519" i="1"/>
  <c r="J517" i="1"/>
  <c r="J516" i="1"/>
  <c r="J515" i="1"/>
  <c r="J514" i="1"/>
  <c r="J513" i="1"/>
  <c r="J512" i="1"/>
  <c r="J518" i="1" s="1"/>
  <c r="J511" i="1"/>
  <c r="J509" i="1"/>
  <c r="J508" i="1"/>
  <c r="J507" i="1"/>
  <c r="J506" i="1"/>
  <c r="J505" i="1"/>
  <c r="J504" i="1"/>
  <c r="J510" i="1" s="1"/>
  <c r="J503" i="1"/>
  <c r="J501" i="1"/>
  <c r="J500" i="1"/>
  <c r="J499" i="1"/>
  <c r="J498" i="1"/>
  <c r="J497" i="1"/>
  <c r="J502" i="1" s="1"/>
  <c r="J496" i="1"/>
  <c r="J495" i="1"/>
  <c r="J493" i="1"/>
  <c r="J492" i="1"/>
  <c r="J491" i="1"/>
  <c r="J490" i="1"/>
  <c r="J489" i="1"/>
  <c r="J488" i="1"/>
  <c r="J487" i="1"/>
  <c r="J494" i="1" s="1"/>
  <c r="J485" i="1"/>
  <c r="J484" i="1"/>
  <c r="J486" i="1" s="1"/>
  <c r="J483" i="1"/>
  <c r="J482" i="1"/>
  <c r="J481" i="1"/>
  <c r="J480" i="1"/>
  <c r="J479" i="1"/>
  <c r="J477" i="1"/>
  <c r="J476" i="1"/>
  <c r="J475" i="1"/>
  <c r="J474" i="1"/>
  <c r="J473" i="1"/>
  <c r="J472" i="1"/>
  <c r="J478" i="1" s="1"/>
  <c r="J471" i="1"/>
  <c r="J469" i="1"/>
  <c r="J468" i="1"/>
  <c r="J467" i="1"/>
  <c r="J466" i="1"/>
  <c r="J465" i="1"/>
  <c r="J464" i="1"/>
  <c r="J470" i="1" s="1"/>
  <c r="J463" i="1"/>
  <c r="J461" i="1"/>
  <c r="J460" i="1"/>
  <c r="J459" i="1"/>
  <c r="J458" i="1"/>
  <c r="J457" i="1"/>
  <c r="J462" i="1" s="1"/>
  <c r="J456" i="1"/>
  <c r="J455" i="1"/>
  <c r="J453" i="1"/>
  <c r="J452" i="1"/>
  <c r="J451" i="1"/>
  <c r="J450" i="1"/>
  <c r="J449" i="1"/>
  <c r="J448" i="1"/>
  <c r="J447" i="1"/>
  <c r="J454" i="1" s="1"/>
  <c r="J445" i="1"/>
  <c r="J444" i="1"/>
  <c r="J446" i="1" s="1"/>
  <c r="J443" i="1"/>
  <c r="J442" i="1"/>
  <c r="J441" i="1"/>
  <c r="J440" i="1"/>
  <c r="J439" i="1"/>
  <c r="J437" i="1"/>
  <c r="J436" i="1"/>
  <c r="J435" i="1"/>
  <c r="J434" i="1"/>
  <c r="J433" i="1"/>
  <c r="J432" i="1"/>
  <c r="J438" i="1" s="1"/>
  <c r="J431" i="1"/>
  <c r="J429" i="1"/>
  <c r="J428" i="1"/>
  <c r="J427" i="1"/>
  <c r="J426" i="1"/>
  <c r="J425" i="1"/>
  <c r="J424" i="1"/>
  <c r="J430" i="1" s="1"/>
  <c r="J423" i="1"/>
  <c r="J421" i="1"/>
  <c r="J420" i="1"/>
  <c r="J419" i="1"/>
  <c r="J418" i="1"/>
  <c r="J417" i="1"/>
  <c r="J422" i="1" s="1"/>
  <c r="J416" i="1"/>
  <c r="J415" i="1"/>
  <c r="J413" i="1"/>
  <c r="J412" i="1"/>
  <c r="J411" i="1"/>
  <c r="J410" i="1"/>
  <c r="J409" i="1"/>
  <c r="J408" i="1"/>
  <c r="J407" i="1"/>
  <c r="J414" i="1" s="1"/>
  <c r="J405" i="1"/>
  <c r="J404" i="1"/>
  <c r="J406" i="1" s="1"/>
  <c r="J403" i="1"/>
  <c r="J402" i="1"/>
  <c r="J401" i="1"/>
  <c r="J400" i="1"/>
  <c r="J399" i="1"/>
  <c r="J397" i="1"/>
  <c r="J396" i="1"/>
  <c r="J395" i="1"/>
  <c r="J394" i="1"/>
  <c r="J393" i="1"/>
  <c r="J392" i="1"/>
  <c r="J398" i="1" s="1"/>
  <c r="J391" i="1"/>
  <c r="J389" i="1"/>
  <c r="J388" i="1"/>
  <c r="J387" i="1"/>
  <c r="J386" i="1"/>
  <c r="J385" i="1"/>
  <c r="J384" i="1"/>
  <c r="J390" i="1" s="1"/>
  <c r="J383" i="1"/>
  <c r="J381" i="1"/>
  <c r="J380" i="1"/>
  <c r="J379" i="1"/>
  <c r="J378" i="1"/>
  <c r="J377" i="1"/>
  <c r="J382" i="1" s="1"/>
  <c r="J376" i="1"/>
  <c r="J375" i="1"/>
  <c r="J373" i="1"/>
  <c r="J372" i="1"/>
  <c r="J371" i="1"/>
  <c r="J370" i="1"/>
  <c r="J369" i="1"/>
  <c r="J368" i="1"/>
  <c r="J367" i="1"/>
  <c r="J374" i="1" s="1"/>
  <c r="J365" i="1"/>
  <c r="J364" i="1"/>
  <c r="J366" i="1" s="1"/>
  <c r="J363" i="1"/>
  <c r="J362" i="1"/>
  <c r="J361" i="1"/>
  <c r="J360" i="1"/>
  <c r="J359" i="1"/>
  <c r="J357" i="1"/>
  <c r="J356" i="1"/>
  <c r="J355" i="1"/>
  <c r="J354" i="1"/>
  <c r="J353" i="1"/>
  <c r="J352" i="1"/>
  <c r="J358" i="1" s="1"/>
  <c r="J351" i="1"/>
  <c r="J349" i="1"/>
  <c r="J348" i="1"/>
  <c r="J347" i="1"/>
  <c r="J346" i="1"/>
  <c r="J345" i="1"/>
  <c r="J344" i="1"/>
  <c r="J350" i="1" s="1"/>
  <c r="J343" i="1"/>
  <c r="J341" i="1"/>
  <c r="J340" i="1"/>
  <c r="J339" i="1"/>
  <c r="J338" i="1"/>
  <c r="J337" i="1"/>
  <c r="J342" i="1" s="1"/>
  <c r="J336" i="1"/>
  <c r="J335" i="1"/>
  <c r="J333" i="1"/>
  <c r="J332" i="1"/>
  <c r="J331" i="1"/>
  <c r="J330" i="1"/>
  <c r="J329" i="1"/>
  <c r="J328" i="1"/>
  <c r="J327" i="1"/>
  <c r="J334" i="1" s="1"/>
  <c r="J325" i="1"/>
  <c r="J324" i="1"/>
  <c r="J326" i="1" s="1"/>
  <c r="J323" i="1"/>
  <c r="J322" i="1"/>
  <c r="J321" i="1"/>
  <c r="J320" i="1"/>
  <c r="J319" i="1"/>
  <c r="J317" i="1"/>
  <c r="J316" i="1"/>
  <c r="J315" i="1"/>
  <c r="J314" i="1"/>
  <c r="J313" i="1"/>
  <c r="J312" i="1"/>
  <c r="J311" i="1"/>
  <c r="J310" i="1"/>
  <c r="J309" i="1"/>
  <c r="J308" i="1"/>
  <c r="J318" i="1" s="1"/>
  <c r="J305" i="1"/>
  <c r="J304" i="1"/>
  <c r="J301" i="1"/>
  <c r="J300" i="1"/>
  <c r="J299" i="1"/>
  <c r="J297" i="1"/>
  <c r="J296" i="1"/>
  <c r="J293" i="1"/>
  <c r="J292" i="1"/>
  <c r="J290" i="1"/>
  <c r="J289" i="1"/>
  <c r="J287" i="1"/>
  <c r="J285" i="1"/>
  <c r="J284" i="1"/>
  <c r="J283" i="1"/>
  <c r="J282" i="1"/>
  <c r="J281" i="1"/>
  <c r="J280" i="1"/>
  <c r="J279" i="1"/>
  <c r="J278" i="1"/>
  <c r="J277" i="1"/>
  <c r="J276" i="1"/>
  <c r="J274" i="1"/>
  <c r="J273" i="1"/>
  <c r="J272" i="1"/>
  <c r="J271" i="1"/>
  <c r="J270" i="1"/>
  <c r="J269" i="1"/>
  <c r="J268" i="1"/>
  <c r="J267" i="1"/>
  <c r="J266" i="1"/>
  <c r="J265" i="1"/>
  <c r="J264" i="1"/>
  <c r="J263" i="1"/>
  <c r="J262" i="1"/>
  <c r="J261" i="1"/>
  <c r="J260" i="1"/>
  <c r="J259" i="1"/>
  <c r="J258" i="1"/>
  <c r="J257" i="1"/>
  <c r="J256" i="1"/>
  <c r="J255" i="1"/>
  <c r="J254" i="1"/>
  <c r="J253" i="1"/>
  <c r="J252" i="1"/>
  <c r="J251" i="1"/>
  <c r="J250" i="1"/>
  <c r="J249" i="1"/>
  <c r="J247" i="1"/>
  <c r="J246" i="1"/>
  <c r="J245" i="1"/>
  <c r="J244" i="1"/>
  <c r="J243" i="1"/>
  <c r="J242" i="1"/>
  <c r="J241" i="1"/>
  <c r="J240" i="1"/>
  <c r="J239" i="1"/>
  <c r="J237" i="1"/>
  <c r="J236" i="1"/>
  <c r="J235" i="1"/>
  <c r="J234" i="1"/>
  <c r="J233" i="1"/>
  <c r="J232" i="1"/>
  <c r="J231" i="1"/>
  <c r="J230" i="1"/>
  <c r="J229" i="1"/>
  <c r="J227" i="1"/>
  <c r="J226" i="1"/>
  <c r="J225" i="1"/>
  <c r="J224" i="1"/>
  <c r="J223" i="1"/>
  <c r="J222" i="1"/>
  <c r="J221" i="1"/>
  <c r="J220" i="1"/>
  <c r="J219" i="1"/>
  <c r="J218" i="1"/>
  <c r="J217" i="1"/>
  <c r="J216" i="1"/>
  <c r="J215" i="1"/>
  <c r="J214" i="1"/>
  <c r="J213" i="1"/>
  <c r="J212" i="1"/>
  <c r="J211" i="1"/>
  <c r="J210" i="1"/>
  <c r="J209" i="1"/>
  <c r="J208" i="1"/>
  <c r="J207" i="1"/>
  <c r="J206" i="1"/>
  <c r="J205" i="1"/>
  <c r="J204" i="1"/>
  <c r="J203" i="1"/>
  <c r="J202" i="1"/>
  <c r="J201" i="1"/>
  <c r="J200" i="1"/>
  <c r="J199" i="1"/>
  <c r="J198" i="1"/>
  <c r="J197" i="1"/>
  <c r="J196" i="1"/>
  <c r="J195" i="1"/>
  <c r="J194" i="1"/>
  <c r="J193" i="1"/>
  <c r="J192" i="1"/>
  <c r="J191" i="1"/>
  <c r="J190" i="1"/>
  <c r="J189" i="1"/>
  <c r="J187" i="1"/>
  <c r="J186" i="1"/>
  <c r="J185" i="1"/>
  <c r="J184" i="1"/>
  <c r="J183" i="1"/>
  <c r="J182" i="1"/>
  <c r="J181" i="1"/>
  <c r="J180" i="1"/>
  <c r="J179" i="1"/>
  <c r="J178" i="1"/>
  <c r="J177" i="1"/>
  <c r="J176" i="1"/>
  <c r="J175" i="1"/>
  <c r="J174" i="1"/>
  <c r="J173" i="1"/>
  <c r="J172" i="1"/>
  <c r="J171" i="1"/>
  <c r="J170" i="1"/>
  <c r="J306" i="1" s="1"/>
  <c r="J169" i="1"/>
  <c r="J168" i="1"/>
  <c r="J167" i="1"/>
  <c r="J164" i="1"/>
  <c r="J163" i="1"/>
  <c r="J162" i="1"/>
  <c r="J131" i="1"/>
  <c r="J127" i="1"/>
  <c r="J123" i="1"/>
  <c r="J119" i="1"/>
  <c r="J113" i="1"/>
  <c r="J112" i="1"/>
  <c r="J82" i="1"/>
  <c r="J165" i="1" s="1"/>
  <c r="I81" i="1"/>
  <c r="H81" i="1"/>
  <c r="J80" i="1"/>
  <c r="J79" i="1"/>
  <c r="J78" i="1"/>
  <c r="H77" i="1"/>
  <c r="J77" i="1" s="1"/>
  <c r="J81" i="1" s="1"/>
  <c r="J76" i="1"/>
  <c r="J75" i="1"/>
  <c r="J74" i="1"/>
  <c r="J73" i="1"/>
  <c r="J72" i="1"/>
  <c r="J71" i="1"/>
  <c r="I70" i="1"/>
  <c r="H70" i="1"/>
  <c r="J69" i="1"/>
  <c r="J68" i="1"/>
  <c r="J67" i="1"/>
  <c r="J59" i="1"/>
  <c r="J58" i="1"/>
  <c r="J49" i="1"/>
  <c r="J25" i="1"/>
  <c r="J23" i="1"/>
  <c r="J22" i="1"/>
  <c r="J4" i="1"/>
  <c r="J70" i="1" s="1"/>
  <c r="I1174" i="5" l="1"/>
  <c r="I114" i="2"/>
  <c r="J567" i="1"/>
  <c r="I15" i="4"/>
  <c r="I3341" i="5"/>
  <c r="J931" i="1"/>
  <c r="I296" i="2"/>
  <c r="I547" i="3"/>
  <c r="I697" i="5"/>
  <c r="G3035" i="5"/>
  <c r="I3035" i="5" s="1"/>
  <c r="I3040" i="5" s="1"/>
</calcChain>
</file>

<file path=xl/sharedStrings.xml><?xml version="1.0" encoding="utf-8"?>
<sst xmlns="http://schemas.openxmlformats.org/spreadsheetml/2006/main" count="8660" uniqueCount="1301">
  <si>
    <t xml:space="preserve">   </t>
  </si>
  <si>
    <t xml:space="preserve">Dharamshala Division </t>
  </si>
  <si>
    <t>S/No</t>
  </si>
  <si>
    <t>District</t>
  </si>
  <si>
    <t xml:space="preserve">Name of Circle </t>
  </si>
  <si>
    <t xml:space="preserve">Name of Division </t>
  </si>
  <si>
    <t>Type of Scheme</t>
  </si>
  <si>
    <t xml:space="preserve">Name of Scheme </t>
  </si>
  <si>
    <t>Items</t>
  </si>
  <si>
    <t>damaged infrastuct</t>
  </si>
  <si>
    <t>Rate</t>
  </si>
  <si>
    <t>Amount</t>
  </si>
  <si>
    <t>Kangra</t>
  </si>
  <si>
    <t>Dharamshala</t>
  </si>
  <si>
    <t>Water Supply</t>
  </si>
  <si>
    <t>1.WSS Harizan Basti Yol</t>
  </si>
  <si>
    <t>Well StorageTank No</t>
  </si>
  <si>
    <t>2.WSS Tang Utheragran</t>
  </si>
  <si>
    <t>3.WSS Naddi Tota Rani</t>
  </si>
  <si>
    <t>4.WSS Balla Jadrangal</t>
  </si>
  <si>
    <t>5.WSS Chamunda Nandikeshwar Dham</t>
  </si>
  <si>
    <t>4.WSS Salig Jurther</t>
  </si>
  <si>
    <t>5.WSS Kand Kardiyana</t>
  </si>
  <si>
    <t>6.WSS Khaniyara Dari Sidhbari</t>
  </si>
  <si>
    <t>7.WSS Fatehpur Sidhpur</t>
  </si>
  <si>
    <t>8.WSS Rakkar Sidhbari</t>
  </si>
  <si>
    <t>9.WSS Sukkar</t>
  </si>
  <si>
    <t>10.WSS Sakoh Sarah Chetru</t>
  </si>
  <si>
    <t>11.WSS Sudher Khas Kajlot</t>
  </si>
  <si>
    <t>12.WSS Chetru Salangri</t>
  </si>
  <si>
    <t>13.WSS Tau Chola</t>
  </si>
  <si>
    <t>14.WSS Bara Khota</t>
  </si>
  <si>
    <t>15.WSS Ram Nagar Sham Nagar</t>
  </si>
  <si>
    <t>16.WSS Dharamshala Town</t>
  </si>
  <si>
    <t>Intake Structure/Facilities (Meters)</t>
  </si>
  <si>
    <t>1.WSS Khaniyara Dari Sidhbari</t>
  </si>
  <si>
    <t>Water Tank (Nos)</t>
  </si>
  <si>
    <t>2.WSS Thatri</t>
  </si>
  <si>
    <t>Water Pump (Under equipment and machinery) (Nos)</t>
  </si>
  <si>
    <t>14.WSS Kaned Barwala</t>
  </si>
  <si>
    <t>15.WSS Bara Khota</t>
  </si>
  <si>
    <t>16.WSS Ram Nagar Sham Nagar</t>
  </si>
  <si>
    <t>17.WSS Dharamshala Town</t>
  </si>
  <si>
    <t>18.WSS Passu Dhagwar</t>
  </si>
  <si>
    <t>19.WSS Dari Barol</t>
  </si>
  <si>
    <t>20.WSS Bara Khota</t>
  </si>
  <si>
    <t>21.WSS Kand Kardiyana</t>
  </si>
  <si>
    <t>22.WSS Thatri</t>
  </si>
  <si>
    <t>1.WSS Naddi Tota Rani</t>
  </si>
  <si>
    <t>Pump house (Under equipment and machinery) (Nos)</t>
  </si>
  <si>
    <t>2.WSS Rakkar Sidhbari</t>
  </si>
  <si>
    <t>3.WSS Sukkar</t>
  </si>
  <si>
    <t>4.WSS Sakoh Sarah Chetru</t>
  </si>
  <si>
    <t>5.WSS Bara Khota</t>
  </si>
  <si>
    <t>6.WSS Ram Nagar Sham Nagar</t>
  </si>
  <si>
    <t>7.WSS Dharamshala Town</t>
  </si>
  <si>
    <t>8.WSS Sudher Khas Kajlot</t>
  </si>
  <si>
    <t>9.WSS Chetru Salangri</t>
  </si>
  <si>
    <t>1.WSS Tang Utheragran</t>
  </si>
  <si>
    <t>Water treatment filtreation plants (Nos)</t>
  </si>
  <si>
    <t>Water Pipe Line (Meters)</t>
  </si>
  <si>
    <t>2.WSS Fatehpur Sidhpur</t>
  </si>
  <si>
    <t>3.WSS Rakkar Sidhbari</t>
  </si>
  <si>
    <t>4.WSS Sukkar</t>
  </si>
  <si>
    <t>5.WSS Sakoh Sarah Chetru</t>
  </si>
  <si>
    <t>6.WSS Bara Khota</t>
  </si>
  <si>
    <t>7.WSS Ram Nagar Sham Nagar</t>
  </si>
  <si>
    <t>8.WSS Dharamshala Town</t>
  </si>
  <si>
    <t>Sewerage Schemes</t>
  </si>
  <si>
    <t>1.Sewerage Scheme Dharamshala Town</t>
  </si>
  <si>
    <t>Sewer pipe line (Meters)</t>
  </si>
  <si>
    <t>STP (Nos)</t>
  </si>
  <si>
    <t>Sanitation Pump (Nos) (under equipment and machinery ) (Nos)</t>
  </si>
  <si>
    <t>Total:-</t>
  </si>
  <si>
    <t>Dharmshala</t>
  </si>
  <si>
    <t>Baijnath</t>
  </si>
  <si>
    <t xml:space="preserve">water Supply/ Irrigarion </t>
  </si>
  <si>
    <t>WSS Bara Bhangal,WSS Baragran,WSS Chota Bhangal,Water Supply Scheme Uttrala,WSS Bhujling Cherna Lowai,WSS  Deol Phatahar,WSS Kothi Kohar,WSS Sehal Panjala,WSS Jhikli Bheth Kokaina,WSS Kharanal,WSS Lowai,WSS Bir Gunehar Cougan,Water Supply Scheme Dhanag Bolu Rainabari,,WSS Simbal Mehla,LWSS Chadhiar,LWSS Rakh moon Sugal Chdhiar,LWSS Chhek Simbal,WSS Swar,Water Supply Scheme Binwa</t>
  </si>
  <si>
    <t>LWSS Drug Tinbar,WSS Lowai,WSS Kothi Kohar</t>
  </si>
  <si>
    <t>LIS Kokaina,LIS Gadiara,LIS Pirh,LIS Simbal Balh Jamrella</t>
  </si>
  <si>
    <t>Water Pump (Under equuipment and mecenery) (Nos)</t>
  </si>
  <si>
    <t>LIS Kokaina,LIS Gadiara,LIS Pirh</t>
  </si>
  <si>
    <t>Pump house (Under equuipment and mecenery) (Nos)</t>
  </si>
  <si>
    <t>WSS Lowai</t>
  </si>
  <si>
    <t>WSS Bara Bhangal,WSS Baragran,WSS Chota Bhangal,Water Supply Scheme Uttrala,WSS Bhujling Cherna Lowai,WSS  Deol Phatahar,WSS Kothi Kohar,WSS Sehal Panjala,WSS Jhikli Bheth Kokaina,WSS Kharanal,WSS Lowai,WSS Bir Gunehar Cougan,Water Supply Scheme Dhanag Bolu Rainabari,LWSS Drug Tinbar,WSS Simbal Mehla,LWSS Chadhiar,LWSS Rakh moon Sugal Chdhiar,LWSS Chhek Simbal,WSS Swar,Water Supply Scheme Binwa</t>
  </si>
  <si>
    <t>Sanitation Pump (Nos) (under eqipement and mechinery ) (Nos)</t>
  </si>
  <si>
    <t xml:space="preserve">Palampur </t>
  </si>
  <si>
    <t>water Supply</t>
  </si>
  <si>
    <t>WSS Speru Nanahar</t>
  </si>
  <si>
    <t>WSS Holta Banuri Saliana</t>
  </si>
  <si>
    <t xml:space="preserve">WSS Kandwari </t>
  </si>
  <si>
    <t>WSS Dattal Toran</t>
  </si>
  <si>
    <t>LWSS Ghar Bhodal</t>
  </si>
  <si>
    <t>WSS Dehal Kharati</t>
  </si>
  <si>
    <t xml:space="preserve">WSS Jiya Badsar </t>
  </si>
  <si>
    <t>WSS Jiya Gopalpur II,</t>
  </si>
  <si>
    <t xml:space="preserve">WSS Jiya Gopalpur-Ist </t>
  </si>
  <si>
    <t xml:space="preserve">WSS Dadh </t>
  </si>
  <si>
    <t xml:space="preserve">WSS Rakh Kaloond </t>
  </si>
  <si>
    <t>WSS Dharot Garh Mata</t>
  </si>
  <si>
    <t xml:space="preserve"> WSS Ghamrota </t>
  </si>
  <si>
    <t>WSS Kandi Bhagotla</t>
  </si>
  <si>
    <t xml:space="preserve"> WSS Kusmal Bagora </t>
  </si>
  <si>
    <t xml:space="preserve">WWS Bind Nallah </t>
  </si>
  <si>
    <t xml:space="preserve">WSS Palampur Town </t>
  </si>
  <si>
    <t xml:space="preserve">FIS Maang Kuhl </t>
  </si>
  <si>
    <t xml:space="preserve">FIS Gran Di Kuhl </t>
  </si>
  <si>
    <t>FiS Dewan Chaad kuhal</t>
  </si>
  <si>
    <t xml:space="preserve"> FIS Kripal Chand kuhal </t>
  </si>
  <si>
    <t>FIS Dai Di Kuhl</t>
  </si>
  <si>
    <t>FIS Mian Fateh Chand Kuhl</t>
  </si>
  <si>
    <t xml:space="preserve">FIS Kusmal Kuhl </t>
  </si>
  <si>
    <t xml:space="preserve">FIS Jeul Kuhl </t>
  </si>
  <si>
    <t xml:space="preserve">FIS Solly Kuhl </t>
  </si>
  <si>
    <t xml:space="preserve">LIS Chandpur </t>
  </si>
  <si>
    <t xml:space="preserve">FIS Chadruhal Kuhl </t>
  </si>
  <si>
    <t>LIS Speru</t>
  </si>
  <si>
    <t>Total</t>
  </si>
  <si>
    <t xml:space="preserve">WSS Speru Nanahar </t>
  </si>
  <si>
    <t xml:space="preserve">WSS Kandi Bhagotla </t>
  </si>
  <si>
    <t xml:space="preserve">WSS Dattal Toran </t>
  </si>
  <si>
    <t xml:space="preserve"> LIS Speru</t>
  </si>
  <si>
    <t xml:space="preserve"> LIS Chandpur</t>
  </si>
  <si>
    <t xml:space="preserve"> LWSS Ghar Bhodal</t>
  </si>
  <si>
    <t>Sewerage scheme Palampur</t>
  </si>
  <si>
    <t>D/Shala</t>
  </si>
  <si>
    <t>Thural</t>
  </si>
  <si>
    <t>WSS</t>
  </si>
  <si>
    <t>WSS Parour Kharot</t>
  </si>
  <si>
    <t xml:space="preserve">WTP </t>
  </si>
  <si>
    <t>Water Tank</t>
  </si>
  <si>
    <t xml:space="preserve">Water Pumps </t>
  </si>
  <si>
    <t>Gravity Mains 150mm dia (In Rmt)</t>
  </si>
  <si>
    <t>Gravity Mains 100mm dia</t>
  </si>
  <si>
    <t>Gravity Mains 80mm dia</t>
  </si>
  <si>
    <t>Gravity Mains 65mm dia</t>
  </si>
  <si>
    <t>Distribution Line 50mm</t>
  </si>
  <si>
    <t>Distribution Line 40mm</t>
  </si>
  <si>
    <t>Distribution Line 32mm</t>
  </si>
  <si>
    <t>Distribution Line 25mm</t>
  </si>
  <si>
    <t>Distribution Line 20mm</t>
  </si>
  <si>
    <t xml:space="preserve">Thural </t>
  </si>
  <si>
    <t>WSS Jharet Rajhoon</t>
  </si>
  <si>
    <t>Gravity Mains 150mm dia</t>
  </si>
  <si>
    <t>WSS Darang Dhoran Ghaneta</t>
  </si>
  <si>
    <t>Gravity Mains 125mm dia</t>
  </si>
  <si>
    <t xml:space="preserve"> LWSS Gadiyara Tapehar</t>
  </si>
  <si>
    <t xml:space="preserve">Pump House </t>
  </si>
  <si>
    <t xml:space="preserve"> LWSS Pukchim Paplah</t>
  </si>
  <si>
    <t xml:space="preserve">Centrifugal Pumps </t>
  </si>
  <si>
    <t xml:space="preserve">S/Tank </t>
  </si>
  <si>
    <t>LWSS Purba Balota</t>
  </si>
  <si>
    <t>LWSS Purba Balota Tang Bhatiya</t>
  </si>
  <si>
    <t>Distribution Pipe 25mm</t>
  </si>
  <si>
    <t>Water tank</t>
  </si>
  <si>
    <t>Pump House</t>
  </si>
  <si>
    <t>LWSS Moondhi</t>
  </si>
  <si>
    <t>Equipment/P-Machiney</t>
  </si>
  <si>
    <t>Sluice Valve</t>
  </si>
  <si>
    <t>Rising main 80mm</t>
  </si>
  <si>
    <t>G.Main 65mm</t>
  </si>
  <si>
    <t>G.Main50mm</t>
  </si>
  <si>
    <t>G.Main 40mm</t>
  </si>
  <si>
    <t>50mm</t>
  </si>
  <si>
    <t>40mm</t>
  </si>
  <si>
    <t>32mm</t>
  </si>
  <si>
    <t>25mm</t>
  </si>
  <si>
    <t>20mm</t>
  </si>
  <si>
    <t>LWSS Khajurnu Rapota</t>
  </si>
  <si>
    <t xml:space="preserve">LWSS Lahru Bachhwai </t>
  </si>
  <si>
    <t>Pumping Machinery</t>
  </si>
  <si>
    <t>Rising main 150mm</t>
  </si>
  <si>
    <t>G.main 80mm</t>
  </si>
  <si>
    <t>G.main 65mm</t>
  </si>
  <si>
    <t>G.main 50mm</t>
  </si>
  <si>
    <t>G.main 40mm</t>
  </si>
  <si>
    <t>G.main 32mm</t>
  </si>
  <si>
    <t>WSS Bhawarna Henja, Malnoo</t>
  </si>
  <si>
    <t>Raw water tank</t>
  </si>
  <si>
    <t>G/Main 300mm</t>
  </si>
  <si>
    <t>200 mm</t>
  </si>
  <si>
    <t>65mm</t>
  </si>
  <si>
    <t>80mm</t>
  </si>
  <si>
    <t>WSS Sullah Thamba Nanoun</t>
  </si>
  <si>
    <t>G/Main 150mm</t>
  </si>
  <si>
    <t xml:space="preserve">125mm </t>
  </si>
  <si>
    <t xml:space="preserve">WSS Menjha  </t>
  </si>
  <si>
    <t>LWSS Khera Bai Da patt</t>
  </si>
  <si>
    <t>150 mm GI Pipe</t>
  </si>
  <si>
    <t>LWSS Kangain to thambu</t>
  </si>
  <si>
    <t>Rising main 300mm</t>
  </si>
  <si>
    <t>Gravity main 150mm</t>
  </si>
  <si>
    <t>Gravity main 125mm</t>
  </si>
  <si>
    <t>Gravity main 100mm</t>
  </si>
  <si>
    <t>Gravity main 80mm</t>
  </si>
  <si>
    <t>Gravity main 65mm</t>
  </si>
  <si>
    <t>Storage tank</t>
  </si>
  <si>
    <t>Lwss Malahoo Dugni</t>
  </si>
  <si>
    <t>Storage Tank</t>
  </si>
  <si>
    <t xml:space="preserve">LWSS Boun Roura </t>
  </si>
  <si>
    <t>40mm Riging main</t>
  </si>
  <si>
    <t>50mm Gravity main</t>
  </si>
  <si>
    <t>LWSS Patbag Linjhan</t>
  </si>
  <si>
    <t>Pump Machinery</t>
  </si>
  <si>
    <t>Sedimation tank</t>
  </si>
  <si>
    <t xml:space="preserve">Irrigation </t>
  </si>
  <si>
    <t>LIS Khera</t>
  </si>
  <si>
    <t>Pump house</t>
  </si>
  <si>
    <t>Rising Main MSERW</t>
  </si>
  <si>
    <t>LIS Roura Dhatti</t>
  </si>
  <si>
    <t>LIS Naun</t>
  </si>
  <si>
    <t>Water Pump damaged</t>
  </si>
  <si>
    <t xml:space="preserve">LIS Duhak  (New) </t>
  </si>
  <si>
    <t xml:space="preserve">R/main MSERW </t>
  </si>
  <si>
    <t xml:space="preserve">LIS Duhak  (Old) </t>
  </si>
  <si>
    <t>Sedimentation tank</t>
  </si>
  <si>
    <t xml:space="preserve">LIS Thural. </t>
  </si>
  <si>
    <t>R/main MSERW 350mm</t>
  </si>
  <si>
    <t xml:space="preserve">LIS Doley Bharanta </t>
  </si>
  <si>
    <t>R/main MSERW 150mm</t>
  </si>
  <si>
    <t>Shahpur</t>
  </si>
  <si>
    <t>Water supplying/Irrigation</t>
  </si>
  <si>
    <t>LWSS Dadhamb Dhanotu, LWSS Charri Dhadhamb, WSS Gharoh Garh Saira Noura, LWSS Bhairon Churtha yol,  WSS Oder, LWSS Bandi Rachiyalu, LWSS Gaggal Airport, LWSS Chauhar Harnera,  WSS Dohb Saddun Kurela,  WSS Boh Darini, LWSS Suri Lanjot, WSS Rehlu Rait Nerti, LWSS Tundu Tharu , WSS Kareri Khadi behi, LWSS Rait Noushera</t>
  </si>
  <si>
    <t>Well storage Tank No.</t>
  </si>
  <si>
    <t xml:space="preserve"> ----</t>
  </si>
  <si>
    <t>Intake Structure/Facilities(Meter)</t>
  </si>
  <si>
    <t>LWSS Manai Pargod, LWSS Harchakian Lapiana, LWSS Ladwara</t>
  </si>
  <si>
    <t>Water Tank (Nos.)</t>
  </si>
  <si>
    <t>LWSS Dadhamb Dhanotu, LWSS Charri Dhadhamb, WSS Gharoh Garh Saira Noura</t>
  </si>
  <si>
    <t>Water Pump (Under Equipment &amp; machinery) (Nos.)</t>
  </si>
  <si>
    <t xml:space="preserve">LWSS Bandi Rachiyalu, WSS Boh Darini, LWSS Suri Lanjot, WSS Rehlu Rait Nerti, LWSS Tundu Tharu </t>
  </si>
  <si>
    <t>Pump house (Under Equipment &amp; machinery) (Nos.)</t>
  </si>
  <si>
    <t>WSS Gharoh Garh Saira Noura</t>
  </si>
  <si>
    <t>Water Treatment Filtreation plants (Nos.)</t>
  </si>
  <si>
    <t>LWSS Dadhamb Dhanotu, LWSS Charri Dhadhamb, WSS Gharoh Garh Saira Noura, LWSS Bhairon Churtha yol,  WSS Oder, LWSS Bandi Rachiyalu, LWSS Gaggal Airport, LWSS Chauhar Harnera,  WSS Dohb Saddun Kurela,  WSS Boh Darini, LWSS Suri Lanjot, WSS Rehlu Rait Nerti, LWSS Tundu Tharu , WSS Kareri Khadi behi, LWSS Rait Noushera,  LWSS Tundu Tharu, WSS Kareri Khadi behi, LWSS Rait Noushera, LWSS Ladwara, WSS Lam, LWSS Jharer Bajrer, WSS Bhaled, WSS Duli Kakda, LWSS Manai Pargod, LWSS Kalroo</t>
  </si>
  <si>
    <t>Water Pipe line (Mtrs.)</t>
  </si>
  <si>
    <t>Sewer Pipe line (Mtrs.)</t>
  </si>
  <si>
    <t>STP (Nos.)</t>
  </si>
  <si>
    <t>Sanitation Pump(Under Equipment &amp; machinery) (Nos.)</t>
  </si>
  <si>
    <t xml:space="preserve">Dharmashala  </t>
  </si>
  <si>
    <t xml:space="preserve">Dharamshala </t>
  </si>
  <si>
    <t xml:space="preserve">Jaisinghpur  </t>
  </si>
  <si>
    <t>Water supply</t>
  </si>
  <si>
    <t xml:space="preserve">MULTI VILLAGE SCHEME
UNDER JSV SUB DIVISION LAMBAGAON UNDER JJM </t>
  </si>
  <si>
    <t xml:space="preserve">Total </t>
  </si>
  <si>
    <t>LWSS Khera Bai-Da-Patt</t>
  </si>
  <si>
    <t>Well storage Tank (No)</t>
  </si>
  <si>
    <t>Intake Structure / Facilities (Meter)</t>
  </si>
  <si>
    <t>Water Pump (Under equipment and mechinery) (Nos)</t>
  </si>
  <si>
    <t>Pump House (under equipment and mechinery) (Nos)</t>
  </si>
  <si>
    <t>Watr treatment filtration plants (Nos)</t>
  </si>
  <si>
    <t>Water Pipe Line (meters)</t>
  </si>
  <si>
    <t>LWSS Lahat Kotlu</t>
  </si>
  <si>
    <t xml:space="preserve">LWSS Paplah </t>
  </si>
  <si>
    <t>LWSS Lahat Kotlu Phase-2nd</t>
  </si>
  <si>
    <t>FPW LWSS Laht Kotlu Ph-
IInd &amp; Paplah. (FPW)</t>
  </si>
  <si>
    <t xml:space="preserve">LWSS Sandroa Jalet Bhati </t>
  </si>
  <si>
    <t>LWSS Jaisinghpur</t>
  </si>
  <si>
    <t xml:space="preserve">LWSS Harsi Sanghole </t>
  </si>
  <si>
    <t>LWSS Andrana Bandan</t>
  </si>
  <si>
    <t>Rehabilitation and source level Augmentation of LWSS Changer Area Project</t>
  </si>
  <si>
    <t>LWSS Sari Molag</t>
  </si>
  <si>
    <t>WSS Andretta Agozar Biara</t>
  </si>
  <si>
    <t>WSS Tikker Indora</t>
  </si>
  <si>
    <t>LWSS Killi Bhuana</t>
  </si>
  <si>
    <t>LWSS Draman Jalag</t>
  </si>
  <si>
    <t>LWSS Shanti Ban</t>
  </si>
  <si>
    <t>LWSS Tambru Dagoh</t>
  </si>
  <si>
    <t>LWSS  Ladoh Parnoh</t>
  </si>
  <si>
    <t>WSS Maharaj Nagar</t>
  </si>
  <si>
    <t>LWSS Juman Maleher</t>
  </si>
  <si>
    <t>LWSS Kosri Thachru</t>
  </si>
  <si>
    <t>LWSS Lahru Sadda</t>
  </si>
  <si>
    <t>LWSS Tina Jhamater</t>
  </si>
  <si>
    <t>LWSS Bheri Paprola</t>
  </si>
  <si>
    <t>LWSS Kuhan Dol</t>
  </si>
  <si>
    <t>LWSS Dali Bhallunder</t>
  </si>
  <si>
    <t>LWSS Alampur</t>
  </si>
  <si>
    <t>LWSS Sakoh Liunda</t>
  </si>
  <si>
    <t>Nagrota Bagwan</t>
  </si>
  <si>
    <t>WSS Hatwas</t>
  </si>
  <si>
    <t>Well Storage Tank (Nos)</t>
  </si>
  <si>
    <t>Intake Structure/Facilities (Nos)</t>
  </si>
  <si>
    <t>Water Pump (Under Equipment and machinery) (Nos)</t>
  </si>
  <si>
    <t>Pump house (Under Equipment and machinery) (Nos)</t>
  </si>
  <si>
    <t>Water treatment filtration plants (Nos)</t>
  </si>
  <si>
    <t>LWSS Kandi Dholran</t>
  </si>
  <si>
    <t xml:space="preserve">LWSS Chanatu Saloa </t>
  </si>
  <si>
    <t>LWSS Uperlli Kothi Phase 1st
&amp; 2nd</t>
  </si>
  <si>
    <t xml:space="preserve">WSS Serathana Dhaloon </t>
  </si>
  <si>
    <t>WSS Dadh Pathiar</t>
  </si>
  <si>
    <t xml:space="preserve">WSS Sadarpur Thanpuri Rajiana </t>
  </si>
  <si>
    <t>WSS Sunehar Mundla Thanpuri</t>
  </si>
  <si>
    <t>WSS Gujehra in GP Malan</t>
  </si>
  <si>
    <t>LWSS Bhat Lahri Gami</t>
  </si>
  <si>
    <t>WSS Nagrota Town</t>
  </si>
  <si>
    <t>LWSS Lunha Mangrella Phase
1st</t>
  </si>
  <si>
    <t>LWSS Baroh Bushal Phase 1st</t>
  </si>
  <si>
    <t>LWSS Uperlii Kothi phase 3rd</t>
  </si>
  <si>
    <t>Aug. of Various WSS in
Nagrota Bagwan</t>
  </si>
  <si>
    <t>LWSS Mumta Bandi
Masandkar</t>
  </si>
  <si>
    <t>LWSS Jakhnehar</t>
  </si>
  <si>
    <t>LWSS Thana Bargran Phase
1st</t>
  </si>
  <si>
    <t>LWSS Sunhi Sarotri Phase 1st</t>
  </si>
  <si>
    <t>LWSS Sunhi Sarotri Phase 2nd</t>
  </si>
  <si>
    <t>WSS Sukrehar, Jugletta
Dharamgiri</t>
  </si>
  <si>
    <t>LWSS Samloti Usther</t>
  </si>
  <si>
    <t>LWSS Kabol Malana Kandog</t>
  </si>
  <si>
    <t>LWSS Thana Bargran Phase
2nd</t>
  </si>
  <si>
    <t>LWSS Balol Chandrot</t>
  </si>
  <si>
    <t>LWSS Rajiana Group of
Village 3rd Balugloa</t>
  </si>
  <si>
    <t>LWSS Baroh Bushal Phase 2nd</t>
  </si>
  <si>
    <t>LWSS Matiyal Barher</t>
  </si>
  <si>
    <t>LWSS Torru</t>
  </si>
  <si>
    <t>LWSS Baroh Bushal Phase 3rd</t>
  </si>
  <si>
    <t>LWSS Lohar Lahari</t>
  </si>
  <si>
    <t>LWSS Chakwan Kandi Phase
1st</t>
  </si>
  <si>
    <t>WSS Massal</t>
  </si>
  <si>
    <t>LWSS Dr. R.G.M.C.Tanda</t>
  </si>
  <si>
    <t>LWSS Chakwan Kandi Phase 2nd</t>
  </si>
  <si>
    <t>S.L.A of various WSS in Changer Area of Nagrota Bagwan</t>
  </si>
  <si>
    <t>LWSS Dasher Bari Har</t>
  </si>
  <si>
    <t>LWSS Malanoo Nera Thamba</t>
  </si>
  <si>
    <t>Sewerage Scheme to Nagrota Town</t>
  </si>
  <si>
    <t xml:space="preserve">Sewerage Scheme to Dr. RPGMC Tanda </t>
  </si>
  <si>
    <t>LWSS Ghurakari Birta</t>
  </si>
  <si>
    <t>Intake Structure/ Facilities (Meters)</t>
  </si>
  <si>
    <t>LWSS Ghalian Thakurdwara</t>
  </si>
  <si>
    <t>LWSS Samirpur Tyara Phase III (Rajal, Nandrool)</t>
  </si>
  <si>
    <t>LWSS Bodh Kwaloo</t>
  </si>
  <si>
    <t>LWSS Salol</t>
  </si>
  <si>
    <t>LWSS Kangra Town</t>
  </si>
  <si>
    <t>LWSS Samirpur Tyara Phase I (Dehrian)</t>
  </si>
  <si>
    <t>LWSS Samirpur Tyara Phase II (Khadiara)</t>
  </si>
  <si>
    <t>LWSS Samela Scout</t>
  </si>
  <si>
    <t>LWSS Kholi</t>
  </si>
  <si>
    <t>LWSS Daulatpur Jaladi</t>
  </si>
  <si>
    <t>LWSS Rajiana</t>
  </si>
  <si>
    <t>Sewerage Scheme to Kangra Town</t>
  </si>
  <si>
    <t>Sewerage</t>
  </si>
  <si>
    <t>Division wise detail of Schemes - Dehra Circle</t>
  </si>
  <si>
    <t>Dehra Division : WSS/LIS</t>
  </si>
  <si>
    <t>Sr. No.</t>
  </si>
  <si>
    <t>Name of Zone</t>
  </si>
  <si>
    <t>Name of Circle</t>
  </si>
  <si>
    <t>Name of Division</t>
  </si>
  <si>
    <t>Name of Scheme (WSS/Irrg.)</t>
  </si>
  <si>
    <t>Name of Item</t>
  </si>
  <si>
    <t>Quantity</t>
  </si>
  <si>
    <t>Norms (as per PDNA guideline) (Rate in lacs)</t>
  </si>
  <si>
    <t>Total Cost  (In Lakhs)</t>
  </si>
  <si>
    <t>Dehra</t>
  </si>
  <si>
    <t>LWSS Sunhet</t>
  </si>
  <si>
    <r>
      <rPr>
        <sz val="12"/>
        <color theme="1"/>
        <rFont val="Calibri"/>
      </rPr>
      <t xml:space="preserve">Well storage tank </t>
    </r>
    <r>
      <rPr>
        <b/>
        <sz val="12"/>
        <color rgb="FF000000"/>
        <rFont val="Calibri"/>
      </rPr>
      <t>( In Nos)</t>
    </r>
  </si>
  <si>
    <r>
      <rPr>
        <sz val="12"/>
        <color theme="1"/>
        <rFont val="Calibri"/>
      </rPr>
      <t xml:space="preserve">Intake structure/ facilities </t>
    </r>
    <r>
      <rPr>
        <b/>
        <sz val="12"/>
        <color rgb="FF000000"/>
        <rFont val="Calibri"/>
      </rPr>
      <t>( In mtrs)</t>
    </r>
  </si>
  <si>
    <r>
      <rPr>
        <sz val="12"/>
        <color theme="1"/>
        <rFont val="Calibri"/>
      </rPr>
      <t xml:space="preserve">Water tanks </t>
    </r>
    <r>
      <rPr>
        <b/>
        <sz val="12"/>
        <color rgb="FF000000"/>
        <rFont val="Calibri"/>
      </rPr>
      <t>( In Nos)</t>
    </r>
  </si>
  <si>
    <r>
      <rPr>
        <sz val="12"/>
        <color theme="1"/>
        <rFont val="Calibri"/>
      </rPr>
      <t xml:space="preserve">Water pump under Equipment &amp; machinery (Pumps, Motors, Sluice walves, Panels etc.)  </t>
    </r>
    <r>
      <rPr>
        <b/>
        <sz val="12"/>
        <color rgb="FF000000"/>
        <rFont val="Calibri"/>
      </rPr>
      <t>(In nos)</t>
    </r>
  </si>
  <si>
    <r>
      <rPr>
        <sz val="12"/>
        <color theme="1"/>
        <rFont val="Calibri"/>
      </rPr>
      <t xml:space="preserve">Pump house Equipment &amp; machinery (Pumps, Motors, Sluice walves, Panels etc.)  </t>
    </r>
    <r>
      <rPr>
        <b/>
        <sz val="12"/>
        <color rgb="FF000000"/>
        <rFont val="Calibri"/>
      </rPr>
      <t>(In nos)</t>
    </r>
  </si>
  <si>
    <r>
      <rPr>
        <sz val="12"/>
        <color theme="1"/>
        <rFont val="Calibri"/>
      </rPr>
      <t>Water treatment filteration plants</t>
    </r>
    <r>
      <rPr>
        <b/>
        <sz val="12"/>
        <color rgb="FF000000"/>
        <rFont val="Calibri"/>
      </rPr>
      <t xml:space="preserve"> ( In Nos)</t>
    </r>
  </si>
  <si>
    <r>
      <rPr>
        <sz val="12"/>
        <color theme="1"/>
        <rFont val="Calibri"/>
      </rPr>
      <t>Water Pipeline</t>
    </r>
    <r>
      <rPr>
        <b/>
        <sz val="12"/>
        <color rgb="FF000000"/>
        <rFont val="Calibri"/>
      </rPr>
      <t>( Per meter)</t>
    </r>
  </si>
  <si>
    <t>TOTAL</t>
  </si>
  <si>
    <t>LWSS Dhounta Beh</t>
  </si>
  <si>
    <r>
      <rPr>
        <sz val="12"/>
        <color theme="1"/>
        <rFont val="Calibri"/>
      </rPr>
      <t xml:space="preserve">Well storage tank </t>
    </r>
    <r>
      <rPr>
        <b/>
        <sz val="12"/>
        <color rgb="FF000000"/>
        <rFont val="Calibri"/>
      </rPr>
      <t>( In Nos)</t>
    </r>
  </si>
  <si>
    <r>
      <rPr>
        <sz val="12"/>
        <color theme="1"/>
        <rFont val="Calibri"/>
      </rPr>
      <t xml:space="preserve">Intake structure/ facilities </t>
    </r>
    <r>
      <rPr>
        <b/>
        <sz val="12"/>
        <color rgb="FF000000"/>
        <rFont val="Calibri"/>
      </rPr>
      <t>( In mtrs)</t>
    </r>
  </si>
  <si>
    <r>
      <rPr>
        <sz val="12"/>
        <color theme="1"/>
        <rFont val="Calibri"/>
      </rPr>
      <t xml:space="preserve">Water tanks </t>
    </r>
    <r>
      <rPr>
        <b/>
        <sz val="12"/>
        <color rgb="FF000000"/>
        <rFont val="Calibri"/>
      </rPr>
      <t>( In Nos)</t>
    </r>
  </si>
  <si>
    <r>
      <rPr>
        <sz val="12"/>
        <color theme="1"/>
        <rFont val="Calibri"/>
      </rPr>
      <t xml:space="preserve">Water pump under Equipment &amp; machinery (Pumps, Motors, Sluice walves, Panels etc.)  </t>
    </r>
    <r>
      <rPr>
        <b/>
        <sz val="12"/>
        <color rgb="FF000000"/>
        <rFont val="Calibri"/>
      </rPr>
      <t>(In nos)</t>
    </r>
  </si>
  <si>
    <r>
      <rPr>
        <sz val="12"/>
        <color theme="1"/>
        <rFont val="Calibri"/>
      </rPr>
      <t xml:space="preserve">Pump house Equipment &amp; machinery (Pumps, Motors, Sluice walves, Panels etc.)  </t>
    </r>
    <r>
      <rPr>
        <b/>
        <sz val="12"/>
        <color rgb="FF000000"/>
        <rFont val="Calibri"/>
      </rPr>
      <t>(In nos)</t>
    </r>
  </si>
  <si>
    <r>
      <rPr>
        <sz val="12"/>
        <color theme="1"/>
        <rFont val="Calibri"/>
      </rPr>
      <t>Water treatment filteration plants</t>
    </r>
    <r>
      <rPr>
        <b/>
        <sz val="12"/>
        <color rgb="FF000000"/>
        <rFont val="Calibri"/>
      </rPr>
      <t xml:space="preserve"> ( In Nos)</t>
    </r>
  </si>
  <si>
    <r>
      <rPr>
        <sz val="12"/>
        <color theme="1"/>
        <rFont val="Calibri"/>
      </rPr>
      <t>Water Pipeline</t>
    </r>
    <r>
      <rPr>
        <b/>
        <sz val="12"/>
        <color rgb="FF000000"/>
        <rFont val="Calibri"/>
      </rPr>
      <t>( Per meter)</t>
    </r>
  </si>
  <si>
    <t>LWSS Naleti</t>
  </si>
  <si>
    <r>
      <rPr>
        <sz val="12"/>
        <color theme="1"/>
        <rFont val="Calibri"/>
      </rPr>
      <t xml:space="preserve">Well storage tank </t>
    </r>
    <r>
      <rPr>
        <b/>
        <sz val="12"/>
        <color rgb="FF000000"/>
        <rFont val="Calibri"/>
      </rPr>
      <t>( In Nos)</t>
    </r>
  </si>
  <si>
    <r>
      <rPr>
        <sz val="12"/>
        <color theme="1"/>
        <rFont val="Calibri"/>
      </rPr>
      <t xml:space="preserve">Intake structure/ facilities </t>
    </r>
    <r>
      <rPr>
        <b/>
        <sz val="12"/>
        <color rgb="FF000000"/>
        <rFont val="Calibri"/>
      </rPr>
      <t>( In mtrs)</t>
    </r>
  </si>
  <si>
    <r>
      <rPr>
        <sz val="12"/>
        <color theme="1"/>
        <rFont val="Calibri"/>
      </rPr>
      <t xml:space="preserve">Water tanks </t>
    </r>
    <r>
      <rPr>
        <b/>
        <sz val="12"/>
        <color rgb="FF000000"/>
        <rFont val="Calibri"/>
      </rPr>
      <t>( In Nos)</t>
    </r>
  </si>
  <si>
    <r>
      <rPr>
        <sz val="12"/>
        <color theme="1"/>
        <rFont val="Calibri"/>
      </rPr>
      <t xml:space="preserve">Water pump under Equipment &amp; machinery (Pumps, Motors, Sluice walves, Panels etc.)  </t>
    </r>
    <r>
      <rPr>
        <b/>
        <sz val="12"/>
        <color rgb="FF000000"/>
        <rFont val="Calibri"/>
      </rPr>
      <t>(In nos)</t>
    </r>
  </si>
  <si>
    <r>
      <rPr>
        <sz val="12"/>
        <color theme="1"/>
        <rFont val="Calibri"/>
      </rPr>
      <t xml:space="preserve">Pump house Equipment &amp; machinery (Pumps, Motors, Sluice walves, Panels etc.)  </t>
    </r>
    <r>
      <rPr>
        <b/>
        <sz val="12"/>
        <color rgb="FF000000"/>
        <rFont val="Calibri"/>
      </rPr>
      <t>(In nos)</t>
    </r>
  </si>
  <si>
    <r>
      <rPr>
        <sz val="12"/>
        <color theme="1"/>
        <rFont val="Calibri"/>
      </rPr>
      <t>Water treatment filteration plants</t>
    </r>
    <r>
      <rPr>
        <b/>
        <sz val="12"/>
        <color rgb="FF000000"/>
        <rFont val="Calibri"/>
      </rPr>
      <t xml:space="preserve"> ( In Nos)</t>
    </r>
  </si>
  <si>
    <r>
      <rPr>
        <sz val="12"/>
        <color theme="1"/>
        <rFont val="Calibri"/>
      </rPr>
      <t>Water Pipeline</t>
    </r>
    <r>
      <rPr>
        <b/>
        <sz val="12"/>
        <color rgb="FF000000"/>
        <rFont val="Calibri"/>
      </rPr>
      <t>( Per meter)</t>
    </r>
  </si>
  <si>
    <t>LWSS Dehra old</t>
  </si>
  <si>
    <r>
      <rPr>
        <sz val="12"/>
        <color theme="1"/>
        <rFont val="Calibri"/>
      </rPr>
      <t xml:space="preserve">Well storage tank </t>
    </r>
    <r>
      <rPr>
        <b/>
        <sz val="12"/>
        <color rgb="FF000000"/>
        <rFont val="Calibri"/>
      </rPr>
      <t>( In Nos)</t>
    </r>
  </si>
  <si>
    <r>
      <rPr>
        <sz val="12"/>
        <color theme="1"/>
        <rFont val="Calibri"/>
      </rPr>
      <t xml:space="preserve">Intake structure/ facilities </t>
    </r>
    <r>
      <rPr>
        <b/>
        <sz val="12"/>
        <color rgb="FF000000"/>
        <rFont val="Calibri"/>
      </rPr>
      <t>( In mtrs)</t>
    </r>
  </si>
  <si>
    <r>
      <rPr>
        <sz val="12"/>
        <color theme="1"/>
        <rFont val="Calibri"/>
      </rPr>
      <t xml:space="preserve">Water tanks </t>
    </r>
    <r>
      <rPr>
        <b/>
        <sz val="12"/>
        <color rgb="FF000000"/>
        <rFont val="Calibri"/>
      </rPr>
      <t>( In Nos)</t>
    </r>
  </si>
  <si>
    <r>
      <rPr>
        <sz val="12"/>
        <color theme="1"/>
        <rFont val="Calibri"/>
      </rPr>
      <t xml:space="preserve">Water pump under Equipment &amp; machinery (Pumps, Motors, Sluice walves, Panels etc.)  </t>
    </r>
    <r>
      <rPr>
        <b/>
        <sz val="12"/>
        <color rgb="FF000000"/>
        <rFont val="Calibri"/>
      </rPr>
      <t>(In nos)</t>
    </r>
  </si>
  <si>
    <r>
      <rPr>
        <sz val="12"/>
        <color theme="1"/>
        <rFont val="Calibri"/>
      </rPr>
      <t xml:space="preserve">Pump house Equipment &amp; machinery (Pumps, Motors, Sluice walves, Panels etc.)  </t>
    </r>
    <r>
      <rPr>
        <b/>
        <sz val="12"/>
        <color rgb="FF000000"/>
        <rFont val="Calibri"/>
      </rPr>
      <t>(In nos)</t>
    </r>
  </si>
  <si>
    <r>
      <rPr>
        <sz val="12"/>
        <color theme="1"/>
        <rFont val="Calibri"/>
      </rPr>
      <t>Water treatment filteration plants</t>
    </r>
    <r>
      <rPr>
        <b/>
        <sz val="12"/>
        <color rgb="FF000000"/>
        <rFont val="Calibri"/>
      </rPr>
      <t xml:space="preserve"> ( In Nos)</t>
    </r>
  </si>
  <si>
    <r>
      <rPr>
        <sz val="12"/>
        <color theme="1"/>
        <rFont val="Calibri"/>
      </rPr>
      <t>Water Pipeline</t>
    </r>
    <r>
      <rPr>
        <b/>
        <sz val="12"/>
        <color rgb="FF000000"/>
        <rFont val="Calibri"/>
      </rPr>
      <t>( Per meter)</t>
    </r>
  </si>
  <si>
    <t>LWSS Haripur Kharian</t>
  </si>
  <si>
    <r>
      <rPr>
        <sz val="12"/>
        <color theme="1"/>
        <rFont val="Calibri"/>
      </rPr>
      <t xml:space="preserve">Well storage tank </t>
    </r>
    <r>
      <rPr>
        <b/>
        <sz val="12"/>
        <color rgb="FF000000"/>
        <rFont val="Calibri"/>
      </rPr>
      <t>( In Nos)</t>
    </r>
  </si>
  <si>
    <r>
      <rPr>
        <sz val="12"/>
        <color theme="1"/>
        <rFont val="Calibri"/>
      </rPr>
      <t xml:space="preserve">Intake structure/ facilities </t>
    </r>
    <r>
      <rPr>
        <b/>
        <sz val="12"/>
        <color rgb="FF000000"/>
        <rFont val="Calibri"/>
      </rPr>
      <t>( In mtrs)</t>
    </r>
  </si>
  <si>
    <r>
      <rPr>
        <sz val="12"/>
        <color theme="1"/>
        <rFont val="Calibri"/>
      </rPr>
      <t xml:space="preserve">Water tanks </t>
    </r>
    <r>
      <rPr>
        <b/>
        <sz val="12"/>
        <color rgb="FF000000"/>
        <rFont val="Calibri"/>
      </rPr>
      <t>( In Nos)</t>
    </r>
  </si>
  <si>
    <r>
      <rPr>
        <sz val="12"/>
        <color theme="1"/>
        <rFont val="Calibri"/>
      </rPr>
      <t xml:space="preserve">Water pump under Equipment &amp; machinery (Pumps, Motors, Sluice walves, Panels etc.)  </t>
    </r>
    <r>
      <rPr>
        <b/>
        <sz val="12"/>
        <color rgb="FF000000"/>
        <rFont val="Calibri"/>
      </rPr>
      <t>(In nos)</t>
    </r>
  </si>
  <si>
    <r>
      <rPr>
        <sz val="12"/>
        <color theme="1"/>
        <rFont val="Calibri"/>
      </rPr>
      <t xml:space="preserve">Pump house Equipment &amp; machinery (Pumps, Motors, Sluice walves, Panels etc.)  </t>
    </r>
    <r>
      <rPr>
        <b/>
        <sz val="12"/>
        <color rgb="FF000000"/>
        <rFont val="Calibri"/>
      </rPr>
      <t>(In nos)</t>
    </r>
  </si>
  <si>
    <r>
      <rPr>
        <sz val="12"/>
        <color theme="1"/>
        <rFont val="Calibri"/>
      </rPr>
      <t>Water treatment filteration plants</t>
    </r>
    <r>
      <rPr>
        <b/>
        <sz val="12"/>
        <color rgb="FF000000"/>
        <rFont val="Calibri"/>
      </rPr>
      <t xml:space="preserve"> ( In Nos)</t>
    </r>
  </si>
  <si>
    <r>
      <rPr>
        <sz val="12"/>
        <color theme="1"/>
        <rFont val="Calibri"/>
      </rPr>
      <t>Water Pipeline</t>
    </r>
    <r>
      <rPr>
        <b/>
        <sz val="12"/>
        <color rgb="FF000000"/>
        <rFont val="Calibri"/>
      </rPr>
      <t>( Per meter)</t>
    </r>
  </si>
  <si>
    <t>LWSS Paisa</t>
  </si>
  <si>
    <r>
      <rPr>
        <sz val="12"/>
        <color theme="1"/>
        <rFont val="Calibri"/>
      </rPr>
      <t xml:space="preserve">Well storage tank </t>
    </r>
    <r>
      <rPr>
        <b/>
        <sz val="12"/>
        <color rgb="FF000000"/>
        <rFont val="Calibri"/>
      </rPr>
      <t>( In Nos)</t>
    </r>
  </si>
  <si>
    <r>
      <rPr>
        <sz val="12"/>
        <color theme="1"/>
        <rFont val="Calibri"/>
      </rPr>
      <t xml:space="preserve">Intake structure/ facilities </t>
    </r>
    <r>
      <rPr>
        <b/>
        <sz val="12"/>
        <color rgb="FF000000"/>
        <rFont val="Calibri"/>
      </rPr>
      <t>( In mtrs)</t>
    </r>
  </si>
  <si>
    <r>
      <rPr>
        <sz val="12"/>
        <color theme="1"/>
        <rFont val="Calibri"/>
      </rPr>
      <t xml:space="preserve">Water tanks </t>
    </r>
    <r>
      <rPr>
        <b/>
        <sz val="12"/>
        <color rgb="FF000000"/>
        <rFont val="Calibri"/>
      </rPr>
      <t>( In Nos)</t>
    </r>
  </si>
  <si>
    <r>
      <rPr>
        <sz val="12"/>
        <color theme="1"/>
        <rFont val="Calibri"/>
      </rPr>
      <t xml:space="preserve">Water pump under Equipment &amp; machinery (Pumps, Motors, Sluice walves, Panels etc.)  </t>
    </r>
    <r>
      <rPr>
        <b/>
        <sz val="12"/>
        <color rgb="FF000000"/>
        <rFont val="Calibri"/>
      </rPr>
      <t>(In nos)</t>
    </r>
  </si>
  <si>
    <r>
      <rPr>
        <sz val="12"/>
        <color theme="1"/>
        <rFont val="Calibri"/>
      </rPr>
      <t xml:space="preserve">Pump house Equipment &amp; machinery (Pumps, Motors, Sluice walves, Panels etc.)  </t>
    </r>
    <r>
      <rPr>
        <b/>
        <sz val="12"/>
        <color rgb="FF000000"/>
        <rFont val="Calibri"/>
      </rPr>
      <t>(In nos)</t>
    </r>
  </si>
  <si>
    <r>
      <rPr>
        <sz val="12"/>
        <color theme="1"/>
        <rFont val="Calibri"/>
      </rPr>
      <t>Water treatment filteration plants</t>
    </r>
    <r>
      <rPr>
        <b/>
        <sz val="12"/>
        <color rgb="FF000000"/>
        <rFont val="Calibri"/>
      </rPr>
      <t xml:space="preserve"> ( In Nos)</t>
    </r>
  </si>
  <si>
    <r>
      <rPr>
        <sz val="12"/>
        <color theme="1"/>
        <rFont val="Calibri"/>
      </rPr>
      <t>Water Pipeline</t>
    </r>
    <r>
      <rPr>
        <b/>
        <sz val="12"/>
        <color rgb="FF000000"/>
        <rFont val="Calibri"/>
      </rPr>
      <t>( Per meter)</t>
    </r>
  </si>
  <si>
    <t>LWSS Guler Bilaspur</t>
  </si>
  <si>
    <r>
      <rPr>
        <sz val="12"/>
        <color theme="1"/>
        <rFont val="Calibri"/>
      </rPr>
      <t xml:space="preserve">Well storage tank </t>
    </r>
    <r>
      <rPr>
        <b/>
        <sz val="12"/>
        <color rgb="FF000000"/>
        <rFont val="Calibri"/>
      </rPr>
      <t>( In Nos)</t>
    </r>
  </si>
  <si>
    <r>
      <rPr>
        <sz val="12"/>
        <color theme="1"/>
        <rFont val="Calibri"/>
      </rPr>
      <t xml:space="preserve">Intake structure/ facilities </t>
    </r>
    <r>
      <rPr>
        <b/>
        <sz val="12"/>
        <color rgb="FF000000"/>
        <rFont val="Calibri"/>
      </rPr>
      <t>( In mtrs)</t>
    </r>
  </si>
  <si>
    <r>
      <rPr>
        <sz val="12"/>
        <color theme="1"/>
        <rFont val="Calibri"/>
      </rPr>
      <t xml:space="preserve">Water tanks </t>
    </r>
    <r>
      <rPr>
        <b/>
        <sz val="12"/>
        <color rgb="FF000000"/>
        <rFont val="Calibri"/>
      </rPr>
      <t>( In Nos)</t>
    </r>
  </si>
  <si>
    <r>
      <rPr>
        <sz val="12"/>
        <color theme="1"/>
        <rFont val="Calibri"/>
      </rPr>
      <t xml:space="preserve">Water pump under Equipment &amp; machinery (Pumps, Motors, Sluice walves, Panels etc.)  </t>
    </r>
    <r>
      <rPr>
        <b/>
        <sz val="12"/>
        <color rgb="FF000000"/>
        <rFont val="Calibri"/>
      </rPr>
      <t>(In nos)</t>
    </r>
  </si>
  <si>
    <r>
      <rPr>
        <sz val="12"/>
        <color theme="1"/>
        <rFont val="Calibri"/>
      </rPr>
      <t xml:space="preserve">Pump house Equipment &amp; machinery (Pumps, Motors, Sluice walves, Panels etc.)  </t>
    </r>
    <r>
      <rPr>
        <b/>
        <sz val="12"/>
        <color rgb="FF000000"/>
        <rFont val="Calibri"/>
      </rPr>
      <t>(In nos)</t>
    </r>
  </si>
  <si>
    <r>
      <rPr>
        <sz val="12"/>
        <color theme="1"/>
        <rFont val="Calibri"/>
      </rPr>
      <t>Water treatment filteration plants</t>
    </r>
    <r>
      <rPr>
        <b/>
        <sz val="12"/>
        <color rgb="FF000000"/>
        <rFont val="Calibri"/>
      </rPr>
      <t xml:space="preserve"> ( In Nos)</t>
    </r>
  </si>
  <si>
    <r>
      <rPr>
        <sz val="12"/>
        <color theme="1"/>
        <rFont val="Calibri"/>
      </rPr>
      <t>Water Pipeline</t>
    </r>
    <r>
      <rPr>
        <b/>
        <sz val="12"/>
        <color rgb="FF000000"/>
        <rFont val="Calibri"/>
      </rPr>
      <t>( Per meter)</t>
    </r>
  </si>
  <si>
    <t>LIS Dibber rour</t>
  </si>
  <si>
    <r>
      <rPr>
        <sz val="12"/>
        <color theme="1"/>
        <rFont val="Calibri"/>
      </rPr>
      <t xml:space="preserve">Well storage tank </t>
    </r>
    <r>
      <rPr>
        <b/>
        <sz val="12"/>
        <color rgb="FF000000"/>
        <rFont val="Calibri"/>
      </rPr>
      <t>( In Nos)</t>
    </r>
  </si>
  <si>
    <r>
      <rPr>
        <sz val="12"/>
        <color theme="1"/>
        <rFont val="Calibri"/>
      </rPr>
      <t xml:space="preserve">Intake structure/ facilities </t>
    </r>
    <r>
      <rPr>
        <b/>
        <sz val="12"/>
        <color rgb="FF000000"/>
        <rFont val="Calibri"/>
      </rPr>
      <t>( In mtrs)</t>
    </r>
  </si>
  <si>
    <r>
      <rPr>
        <sz val="12"/>
        <color theme="1"/>
        <rFont val="Calibri"/>
      </rPr>
      <t xml:space="preserve">Water tanks </t>
    </r>
    <r>
      <rPr>
        <b/>
        <sz val="12"/>
        <color rgb="FF000000"/>
        <rFont val="Calibri"/>
      </rPr>
      <t>( In Nos)</t>
    </r>
  </si>
  <si>
    <r>
      <rPr>
        <sz val="12"/>
        <color theme="1"/>
        <rFont val="Calibri"/>
      </rPr>
      <t xml:space="preserve">Water pump under Equipment &amp; machinery (Pumps, Motors, Sluice walves, Panels etc.)  </t>
    </r>
    <r>
      <rPr>
        <b/>
        <sz val="12"/>
        <color rgb="FF000000"/>
        <rFont val="Calibri"/>
      </rPr>
      <t>(In nos)</t>
    </r>
  </si>
  <si>
    <r>
      <rPr>
        <sz val="12"/>
        <color theme="1"/>
        <rFont val="Calibri"/>
      </rPr>
      <t xml:space="preserve">Pump house Equipment &amp; machinery (Pumps, Motors, Sluice walves, Panels etc.)  </t>
    </r>
    <r>
      <rPr>
        <b/>
        <sz val="12"/>
        <color rgb="FF000000"/>
        <rFont val="Calibri"/>
      </rPr>
      <t>(In nos)</t>
    </r>
  </si>
  <si>
    <r>
      <rPr>
        <sz val="12"/>
        <color theme="1"/>
        <rFont val="Calibri"/>
      </rPr>
      <t>Water treatment filteration plants</t>
    </r>
    <r>
      <rPr>
        <b/>
        <sz val="12"/>
        <color rgb="FF000000"/>
        <rFont val="Calibri"/>
      </rPr>
      <t xml:space="preserve"> ( In Nos)</t>
    </r>
  </si>
  <si>
    <r>
      <rPr>
        <sz val="12"/>
        <color theme="1"/>
        <rFont val="Calibri"/>
      </rPr>
      <t>Water Pipeline</t>
    </r>
    <r>
      <rPr>
        <b/>
        <sz val="12"/>
        <color rgb="FF000000"/>
        <rFont val="Calibri"/>
      </rPr>
      <t>( Per meter)</t>
    </r>
  </si>
  <si>
    <t>LWSS Jalkhand  Sakri</t>
  </si>
  <si>
    <r>
      <rPr>
        <sz val="12"/>
        <color theme="1"/>
        <rFont val="Calibri"/>
      </rPr>
      <t xml:space="preserve">Well storage tank </t>
    </r>
    <r>
      <rPr>
        <b/>
        <sz val="12"/>
        <color rgb="FF000000"/>
        <rFont val="Calibri"/>
      </rPr>
      <t>( In Nos)</t>
    </r>
  </si>
  <si>
    <r>
      <rPr>
        <sz val="12"/>
        <color theme="1"/>
        <rFont val="Calibri"/>
      </rPr>
      <t xml:space="preserve">Intake structure/ facilities </t>
    </r>
    <r>
      <rPr>
        <b/>
        <sz val="12"/>
        <color rgb="FF000000"/>
        <rFont val="Calibri"/>
      </rPr>
      <t>( In mtrs)</t>
    </r>
  </si>
  <si>
    <r>
      <rPr>
        <sz val="12"/>
        <color theme="1"/>
        <rFont val="Calibri"/>
      </rPr>
      <t xml:space="preserve">Water tanks </t>
    </r>
    <r>
      <rPr>
        <b/>
        <sz val="12"/>
        <color rgb="FF000000"/>
        <rFont val="Calibri"/>
      </rPr>
      <t>( In Nos)</t>
    </r>
  </si>
  <si>
    <r>
      <rPr>
        <sz val="12"/>
        <color theme="1"/>
        <rFont val="Calibri"/>
      </rPr>
      <t xml:space="preserve">Water pump under Equipment &amp; machinery (Pumps, Motors, Sluice walves, Panels etc.)  </t>
    </r>
    <r>
      <rPr>
        <b/>
        <sz val="12"/>
        <color rgb="FF000000"/>
        <rFont val="Calibri"/>
      </rPr>
      <t>(In nos)</t>
    </r>
  </si>
  <si>
    <r>
      <rPr>
        <sz val="12"/>
        <color theme="1"/>
        <rFont val="Calibri"/>
      </rPr>
      <t xml:space="preserve">Pump house Equipment &amp; machinery (Pumps, Motors, Sluice walves, Panels etc.)  </t>
    </r>
    <r>
      <rPr>
        <b/>
        <sz val="12"/>
        <color rgb="FF000000"/>
        <rFont val="Calibri"/>
      </rPr>
      <t>(In nos)</t>
    </r>
  </si>
  <si>
    <r>
      <rPr>
        <sz val="12"/>
        <color theme="1"/>
        <rFont val="Calibri"/>
      </rPr>
      <t>Water treatment filteration plants</t>
    </r>
    <r>
      <rPr>
        <b/>
        <sz val="12"/>
        <color rgb="FF000000"/>
        <rFont val="Calibri"/>
      </rPr>
      <t xml:space="preserve"> ( In Nos)</t>
    </r>
  </si>
  <si>
    <r>
      <rPr>
        <sz val="12"/>
        <color theme="1"/>
        <rFont val="Calibri"/>
      </rPr>
      <t>Water Pipeline</t>
    </r>
    <r>
      <rPr>
        <b/>
        <sz val="12"/>
        <color rgb="FF000000"/>
        <rFont val="Calibri"/>
      </rPr>
      <t>( Per meter)</t>
    </r>
  </si>
  <si>
    <t>LWSS Rainta Dhawala</t>
  </si>
  <si>
    <r>
      <rPr>
        <sz val="12"/>
        <color theme="1"/>
        <rFont val="Calibri"/>
      </rPr>
      <t xml:space="preserve">Well storage tank </t>
    </r>
    <r>
      <rPr>
        <b/>
        <sz val="12"/>
        <color rgb="FF000000"/>
        <rFont val="Calibri"/>
      </rPr>
      <t>( In Nos)</t>
    </r>
  </si>
  <si>
    <r>
      <rPr>
        <sz val="12"/>
        <color theme="1"/>
        <rFont val="Calibri"/>
      </rPr>
      <t xml:space="preserve">Intake structure/ facilities </t>
    </r>
    <r>
      <rPr>
        <b/>
        <sz val="12"/>
        <color rgb="FF000000"/>
        <rFont val="Calibri"/>
      </rPr>
      <t>( In mtrs)</t>
    </r>
  </si>
  <si>
    <r>
      <rPr>
        <sz val="12"/>
        <color theme="1"/>
        <rFont val="Calibri"/>
      </rPr>
      <t xml:space="preserve">Water tanks </t>
    </r>
    <r>
      <rPr>
        <b/>
        <sz val="12"/>
        <color rgb="FF000000"/>
        <rFont val="Calibri"/>
      </rPr>
      <t>( In Nos)</t>
    </r>
  </si>
  <si>
    <r>
      <rPr>
        <sz val="12"/>
        <color theme="1"/>
        <rFont val="Calibri"/>
      </rPr>
      <t xml:space="preserve">Water pump under Equipment &amp; machinery (Pumps, Motors, Sluice walves, Panels etc.)  </t>
    </r>
    <r>
      <rPr>
        <b/>
        <sz val="12"/>
        <color rgb="FF000000"/>
        <rFont val="Calibri"/>
      </rPr>
      <t>(In nos)</t>
    </r>
  </si>
  <si>
    <r>
      <rPr>
        <sz val="12"/>
        <color theme="1"/>
        <rFont val="Calibri"/>
      </rPr>
      <t xml:space="preserve">Pump house Equipment &amp; machinery (Pumps, Motors, Sluice walves, Panels etc.)  </t>
    </r>
    <r>
      <rPr>
        <b/>
        <sz val="12"/>
        <color rgb="FF000000"/>
        <rFont val="Calibri"/>
      </rPr>
      <t>(In nos)</t>
    </r>
  </si>
  <si>
    <r>
      <rPr>
        <sz val="12"/>
        <color theme="1"/>
        <rFont val="Calibri"/>
      </rPr>
      <t>Water treatment filteration plants</t>
    </r>
    <r>
      <rPr>
        <b/>
        <sz val="12"/>
        <color rgb="FF000000"/>
        <rFont val="Calibri"/>
      </rPr>
      <t xml:space="preserve"> ( In Nos)</t>
    </r>
  </si>
  <si>
    <r>
      <rPr>
        <sz val="12"/>
        <color theme="1"/>
        <rFont val="Calibri"/>
      </rPr>
      <t>Water Pipeline</t>
    </r>
    <r>
      <rPr>
        <b/>
        <sz val="12"/>
        <color rgb="FF000000"/>
        <rFont val="Calibri"/>
      </rPr>
      <t>( Per meter)</t>
    </r>
  </si>
  <si>
    <t>LWSS Thakur Dwara</t>
  </si>
  <si>
    <r>
      <rPr>
        <sz val="12"/>
        <color theme="1"/>
        <rFont val="Calibri"/>
      </rPr>
      <t xml:space="preserve">Well storage tank </t>
    </r>
    <r>
      <rPr>
        <b/>
        <sz val="12"/>
        <color rgb="FF000000"/>
        <rFont val="Calibri"/>
      </rPr>
      <t>( In Nos)</t>
    </r>
  </si>
  <si>
    <r>
      <rPr>
        <sz val="12"/>
        <color theme="1"/>
        <rFont val="Calibri"/>
      </rPr>
      <t xml:space="preserve">Intake structure/ facilities </t>
    </r>
    <r>
      <rPr>
        <b/>
        <sz val="12"/>
        <color rgb="FF000000"/>
        <rFont val="Calibri"/>
      </rPr>
      <t>( In mtrs)</t>
    </r>
  </si>
  <si>
    <r>
      <rPr>
        <sz val="12"/>
        <color theme="1"/>
        <rFont val="Calibri"/>
      </rPr>
      <t xml:space="preserve">Water tanks </t>
    </r>
    <r>
      <rPr>
        <b/>
        <sz val="12"/>
        <color rgb="FF000000"/>
        <rFont val="Calibri"/>
      </rPr>
      <t>( In Nos)</t>
    </r>
  </si>
  <si>
    <r>
      <rPr>
        <sz val="12"/>
        <color theme="1"/>
        <rFont val="Calibri"/>
      </rPr>
      <t xml:space="preserve">Water pump under Equipment &amp; machinery (Pumps, Motors, Sluice walves, Panels etc.)  </t>
    </r>
    <r>
      <rPr>
        <b/>
        <sz val="12"/>
        <color rgb="FF000000"/>
        <rFont val="Calibri"/>
      </rPr>
      <t>(In nos)</t>
    </r>
  </si>
  <si>
    <r>
      <rPr>
        <sz val="12"/>
        <color theme="1"/>
        <rFont val="Calibri"/>
      </rPr>
      <t xml:space="preserve">Pump house Equipment &amp; machinery (Pumps, Motors, Sluice walves, Panels etc.)  </t>
    </r>
    <r>
      <rPr>
        <b/>
        <sz val="12"/>
        <color rgb="FF000000"/>
        <rFont val="Calibri"/>
      </rPr>
      <t>(In nos)</t>
    </r>
  </si>
  <si>
    <r>
      <rPr>
        <sz val="12"/>
        <color theme="1"/>
        <rFont val="Calibri"/>
      </rPr>
      <t>Water treatment filteration plants</t>
    </r>
    <r>
      <rPr>
        <b/>
        <sz val="12"/>
        <color rgb="FF000000"/>
        <rFont val="Calibri"/>
      </rPr>
      <t xml:space="preserve"> ( In Nos)</t>
    </r>
  </si>
  <si>
    <r>
      <rPr>
        <sz val="12"/>
        <color theme="1"/>
        <rFont val="Calibri"/>
      </rPr>
      <t>Water Pipeline</t>
    </r>
    <r>
      <rPr>
        <b/>
        <sz val="12"/>
        <color rgb="FF000000"/>
        <rFont val="Calibri"/>
      </rPr>
      <t>( Per meter)</t>
    </r>
  </si>
  <si>
    <t>LWSS Dehrian Phase Ist</t>
  </si>
  <si>
    <r>
      <rPr>
        <sz val="12"/>
        <color theme="1"/>
        <rFont val="Calibri"/>
      </rPr>
      <t xml:space="preserve">Well storage tank </t>
    </r>
    <r>
      <rPr>
        <b/>
        <sz val="12"/>
        <color rgb="FF000000"/>
        <rFont val="Calibri"/>
      </rPr>
      <t>( In Nos)</t>
    </r>
  </si>
  <si>
    <r>
      <rPr>
        <sz val="12"/>
        <color theme="1"/>
        <rFont val="Calibri"/>
      </rPr>
      <t xml:space="preserve">Intake structure/ facilities </t>
    </r>
    <r>
      <rPr>
        <b/>
        <sz val="12"/>
        <color rgb="FF000000"/>
        <rFont val="Calibri"/>
      </rPr>
      <t>( In mtrs)</t>
    </r>
  </si>
  <si>
    <r>
      <rPr>
        <sz val="12"/>
        <color theme="1"/>
        <rFont val="Calibri"/>
      </rPr>
      <t xml:space="preserve">Water tanks </t>
    </r>
    <r>
      <rPr>
        <b/>
        <sz val="12"/>
        <color rgb="FF000000"/>
        <rFont val="Calibri"/>
      </rPr>
      <t>( In Nos)</t>
    </r>
  </si>
  <si>
    <r>
      <rPr>
        <sz val="12"/>
        <color theme="1"/>
        <rFont val="Calibri"/>
      </rPr>
      <t xml:space="preserve">Water pump under Equipment &amp; machinery (Pumps, Motors, Sluice walves, Panels etc.)  </t>
    </r>
    <r>
      <rPr>
        <b/>
        <sz val="12"/>
        <color rgb="FF000000"/>
        <rFont val="Calibri"/>
      </rPr>
      <t>(In nos)</t>
    </r>
  </si>
  <si>
    <r>
      <rPr>
        <sz val="12"/>
        <color theme="1"/>
        <rFont val="Calibri"/>
      </rPr>
      <t xml:space="preserve">Pump house Equipment &amp; machinery (Pumps, Motors, Sluice walves, Panels etc.)  </t>
    </r>
    <r>
      <rPr>
        <b/>
        <sz val="12"/>
        <color rgb="FF000000"/>
        <rFont val="Calibri"/>
      </rPr>
      <t>(In nos)</t>
    </r>
  </si>
  <si>
    <r>
      <rPr>
        <sz val="12"/>
        <color theme="1"/>
        <rFont val="Calibri"/>
      </rPr>
      <t>Water treatment filteration plants</t>
    </r>
    <r>
      <rPr>
        <b/>
        <sz val="12"/>
        <color rgb="FF000000"/>
        <rFont val="Calibri"/>
      </rPr>
      <t xml:space="preserve"> ( In Nos)</t>
    </r>
  </si>
  <si>
    <r>
      <rPr>
        <sz val="12"/>
        <color theme="1"/>
        <rFont val="Calibri"/>
      </rPr>
      <t>Water Pipeline</t>
    </r>
    <r>
      <rPr>
        <b/>
        <sz val="12"/>
        <color rgb="FF000000"/>
        <rFont val="Calibri"/>
      </rPr>
      <t>( Per meter)</t>
    </r>
  </si>
  <si>
    <t>LWSS Jalandhar Lahar</t>
  </si>
  <si>
    <r>
      <rPr>
        <sz val="12"/>
        <color theme="1"/>
        <rFont val="Calibri"/>
      </rPr>
      <t xml:space="preserve">Well storage tank </t>
    </r>
    <r>
      <rPr>
        <b/>
        <sz val="12"/>
        <color rgb="FF000000"/>
        <rFont val="Calibri"/>
      </rPr>
      <t>( In Nos)</t>
    </r>
  </si>
  <si>
    <r>
      <rPr>
        <sz val="12"/>
        <color theme="1"/>
        <rFont val="Calibri"/>
      </rPr>
      <t xml:space="preserve">Intake structure/ facilities </t>
    </r>
    <r>
      <rPr>
        <b/>
        <sz val="12"/>
        <color rgb="FF000000"/>
        <rFont val="Calibri"/>
      </rPr>
      <t>( In mtrs)</t>
    </r>
  </si>
  <si>
    <r>
      <rPr>
        <sz val="12"/>
        <color theme="1"/>
        <rFont val="Calibri"/>
      </rPr>
      <t xml:space="preserve">Water tanks </t>
    </r>
    <r>
      <rPr>
        <b/>
        <sz val="12"/>
        <color rgb="FF000000"/>
        <rFont val="Calibri"/>
      </rPr>
      <t>( In Nos)</t>
    </r>
  </si>
  <si>
    <r>
      <rPr>
        <sz val="12"/>
        <color theme="1"/>
        <rFont val="Calibri"/>
      </rPr>
      <t xml:space="preserve">Water pump under Equipment &amp; machinery (Pumps, Motors, Sluice walves, Panels etc.)  </t>
    </r>
    <r>
      <rPr>
        <b/>
        <sz val="12"/>
        <color rgb="FF000000"/>
        <rFont val="Calibri"/>
      </rPr>
      <t>(In nos)</t>
    </r>
  </si>
  <si>
    <r>
      <rPr>
        <sz val="12"/>
        <color theme="1"/>
        <rFont val="Calibri"/>
      </rPr>
      <t xml:space="preserve">Pump house Equipment &amp; machinery (Pumps, Motors, Sluice walves, Panels etc.)  </t>
    </r>
    <r>
      <rPr>
        <b/>
        <sz val="12"/>
        <color rgb="FF000000"/>
        <rFont val="Calibri"/>
      </rPr>
      <t>(In nos)</t>
    </r>
  </si>
  <si>
    <r>
      <rPr>
        <sz val="12"/>
        <color theme="1"/>
        <rFont val="Calibri"/>
      </rPr>
      <t>Water treatment filteration plants</t>
    </r>
    <r>
      <rPr>
        <b/>
        <sz val="12"/>
        <color rgb="FF000000"/>
        <rFont val="Calibri"/>
      </rPr>
      <t xml:space="preserve"> ( In Nos)</t>
    </r>
  </si>
  <si>
    <r>
      <rPr>
        <sz val="12"/>
        <color theme="1"/>
        <rFont val="Calibri"/>
      </rPr>
      <t>Water Pipeline</t>
    </r>
    <r>
      <rPr>
        <b/>
        <sz val="12"/>
        <color rgb="FF000000"/>
        <rFont val="Calibri"/>
      </rPr>
      <t>( Per meter)</t>
    </r>
  </si>
  <si>
    <t>Dehra Divison : Sewarage</t>
  </si>
  <si>
    <t>Name of Scheme (Sewerage)</t>
  </si>
  <si>
    <t>Norms (as per PDNA guideline) ( Rates in Lac)</t>
  </si>
  <si>
    <t>Sewerage scheme Dehra Town</t>
  </si>
  <si>
    <r>
      <rPr>
        <sz val="11"/>
        <color theme="1"/>
        <rFont val="Calibri"/>
      </rPr>
      <t xml:space="preserve">Sewer pipe line </t>
    </r>
    <r>
      <rPr>
        <b/>
        <sz val="11"/>
        <color rgb="FF000000"/>
        <rFont val="Calibri"/>
      </rPr>
      <t>( In mtrs)</t>
    </r>
  </si>
  <si>
    <t>STP ( In Nos)</t>
  </si>
  <si>
    <t>Sanitation pump ( In Nos) ( Under equipment and machinery)( In Nos)</t>
  </si>
  <si>
    <t>Jawalamukhi Divison:WSS/LIS</t>
  </si>
  <si>
    <t>Norms (as per PDNA guideline)</t>
  </si>
  <si>
    <t>Totally Damaged More tha 70%) (In Lakhs)</t>
  </si>
  <si>
    <t>Severely Damaged (30%-70% damage) (In Lakhs)</t>
  </si>
  <si>
    <t>Jawalamukhi</t>
  </si>
  <si>
    <t xml:space="preserve">LWSS Chowkath Bharoli </t>
  </si>
  <si>
    <r>
      <rPr>
        <sz val="12"/>
        <color theme="1"/>
        <rFont val="Times New Roman"/>
      </rPr>
      <t xml:space="preserve">Water Filteration Plant (Slows sand filter, Intake Structure) </t>
    </r>
    <r>
      <rPr>
        <b/>
        <sz val="12"/>
        <color theme="1"/>
        <rFont val="Times New Roman"/>
      </rPr>
      <t>(In nos)</t>
    </r>
  </si>
  <si>
    <r>
      <rPr>
        <sz val="12"/>
        <color theme="1"/>
        <rFont val="Times New Roman"/>
      </rPr>
      <t xml:space="preserve">Storage Tank (Overhead tank, Raw Water Tank, Sedimentatio tank, filteration tank, clear water tank etc. ) </t>
    </r>
    <r>
      <rPr>
        <b/>
        <sz val="12"/>
        <color theme="1"/>
        <rFont val="Times New Roman"/>
      </rPr>
      <t>(In nos)</t>
    </r>
  </si>
  <si>
    <r>
      <rPr>
        <sz val="12"/>
        <color theme="1"/>
        <rFont val="Times New Roman"/>
      </rPr>
      <t xml:space="preserve">Equipment &amp; machinery (Pumps, Motors, Sluice walves, Panels etc.)  </t>
    </r>
    <r>
      <rPr>
        <b/>
        <sz val="12"/>
        <color theme="1"/>
        <rFont val="Times New Roman"/>
      </rPr>
      <t>(In nos)</t>
    </r>
  </si>
  <si>
    <r>
      <rPr>
        <sz val="12"/>
        <color theme="1"/>
        <rFont val="Times New Roman"/>
      </rPr>
      <t xml:space="preserve">Intake Pipeline (Rising Main, Gravety Main) </t>
    </r>
    <r>
      <rPr>
        <b/>
        <sz val="12"/>
        <color theme="1"/>
        <rFont val="Times New Roman"/>
      </rPr>
      <t>( Per meter)</t>
    </r>
  </si>
  <si>
    <r>
      <rPr>
        <sz val="12"/>
        <color theme="1"/>
        <rFont val="Times New Roman"/>
      </rPr>
      <t>Distribution Pipeline</t>
    </r>
    <r>
      <rPr>
        <b/>
        <sz val="12"/>
        <color theme="1"/>
        <rFont val="Times New Roman"/>
      </rPr>
      <t>( Per meter)</t>
    </r>
  </si>
  <si>
    <t xml:space="preserve">LWSS Dehraian Ph. Ist.
</t>
  </si>
  <si>
    <r>
      <rPr>
        <sz val="12"/>
        <color theme="1"/>
        <rFont val="Times New Roman"/>
      </rPr>
      <t xml:space="preserve">Water Filteration Plant (Slows sand filter, Intake Structure) </t>
    </r>
    <r>
      <rPr>
        <b/>
        <sz val="12"/>
        <color theme="1"/>
        <rFont val="Times New Roman"/>
      </rPr>
      <t>(In nos)</t>
    </r>
  </si>
  <si>
    <r>
      <rPr>
        <sz val="12"/>
        <color theme="1"/>
        <rFont val="Times New Roman"/>
      </rPr>
      <t xml:space="preserve">Storage Tank (Overhead tank, Raw Water Tank, Sedimentatio tank, filteration tank, clear water tank etc. ) </t>
    </r>
    <r>
      <rPr>
        <b/>
        <sz val="12"/>
        <color theme="1"/>
        <rFont val="Times New Roman"/>
      </rPr>
      <t>(In nos)</t>
    </r>
  </si>
  <si>
    <r>
      <rPr>
        <sz val="12"/>
        <color theme="1"/>
        <rFont val="Times New Roman"/>
      </rPr>
      <t xml:space="preserve">Equipment &amp; machinery (Pumps, Motors, Sluice walves, Panels etc.)  </t>
    </r>
    <r>
      <rPr>
        <b/>
        <sz val="12"/>
        <color theme="1"/>
        <rFont val="Times New Roman"/>
      </rPr>
      <t>(In nos)</t>
    </r>
  </si>
  <si>
    <r>
      <rPr>
        <sz val="12"/>
        <color theme="1"/>
        <rFont val="Times New Roman"/>
      </rPr>
      <t xml:space="preserve">Intake Pipeline (Rising Main, Gravety Main) </t>
    </r>
    <r>
      <rPr>
        <b/>
        <sz val="12"/>
        <color theme="1"/>
        <rFont val="Times New Roman"/>
      </rPr>
      <t>( Per meter)</t>
    </r>
  </si>
  <si>
    <r>
      <rPr>
        <sz val="12"/>
        <color theme="1"/>
        <rFont val="Times New Roman"/>
      </rPr>
      <t>Distribution Pipeline</t>
    </r>
    <r>
      <rPr>
        <b/>
        <sz val="12"/>
        <color theme="1"/>
        <rFont val="Times New Roman"/>
      </rPr>
      <t>( Per meter)</t>
    </r>
  </si>
  <si>
    <t>LWSS Kamlota Kohala</t>
  </si>
  <si>
    <r>
      <rPr>
        <sz val="12"/>
        <color theme="1"/>
        <rFont val="Times New Roman"/>
      </rPr>
      <t xml:space="preserve">Water Filteration Plant (Slows sand filter, Intake Structure) </t>
    </r>
    <r>
      <rPr>
        <b/>
        <sz val="12"/>
        <color theme="1"/>
        <rFont val="Times New Roman"/>
      </rPr>
      <t>(In nos)</t>
    </r>
  </si>
  <si>
    <r>
      <rPr>
        <sz val="12"/>
        <color theme="1"/>
        <rFont val="Times New Roman"/>
      </rPr>
      <t xml:space="preserve">Storage Tank (Overhead tank, Raw Water Tank, Sedimentatio tank, filteration tank, clear water tank etc. ) </t>
    </r>
    <r>
      <rPr>
        <b/>
        <sz val="12"/>
        <color theme="1"/>
        <rFont val="Times New Roman"/>
      </rPr>
      <t>(In nos)</t>
    </r>
  </si>
  <si>
    <r>
      <rPr>
        <sz val="12"/>
        <color theme="1"/>
        <rFont val="Times New Roman"/>
      </rPr>
      <t xml:space="preserve">Equipment &amp; machinery (Pumps, Motors, Sluice walves, Panels etc.)  </t>
    </r>
    <r>
      <rPr>
        <b/>
        <sz val="12"/>
        <color theme="1"/>
        <rFont val="Times New Roman"/>
      </rPr>
      <t>(In nos)</t>
    </r>
  </si>
  <si>
    <r>
      <rPr>
        <sz val="12"/>
        <color theme="1"/>
        <rFont val="Times New Roman"/>
      </rPr>
      <t xml:space="preserve">Intake Pipeline (Rising Main, Gravety Main) </t>
    </r>
    <r>
      <rPr>
        <b/>
        <sz val="12"/>
        <color theme="1"/>
        <rFont val="Times New Roman"/>
      </rPr>
      <t>( Per meter)</t>
    </r>
  </si>
  <si>
    <r>
      <rPr>
        <sz val="12"/>
        <color theme="1"/>
        <rFont val="Times New Roman"/>
      </rPr>
      <t>Distribution Pipeline</t>
    </r>
    <r>
      <rPr>
        <b/>
        <sz val="12"/>
        <color theme="1"/>
        <rFont val="Times New Roman"/>
      </rPr>
      <t>( Per meter)</t>
    </r>
  </si>
  <si>
    <t>LWSS Tip Thalakan</t>
  </si>
  <si>
    <r>
      <rPr>
        <sz val="12"/>
        <color theme="1"/>
        <rFont val="Times New Roman"/>
      </rPr>
      <t xml:space="preserve">Water Filteration Plant (Slows sand filter, Intake Structure) </t>
    </r>
    <r>
      <rPr>
        <b/>
        <sz val="12"/>
        <color theme="1"/>
        <rFont val="Times New Roman"/>
      </rPr>
      <t>(In nos)</t>
    </r>
  </si>
  <si>
    <r>
      <rPr>
        <sz val="12"/>
        <color theme="1"/>
        <rFont val="Times New Roman"/>
      </rPr>
      <t xml:space="preserve">Storage Tank (Overhead tank, Raw Water Tank, Sedimentatio tank, filteration tank, clear water tank etc. ) </t>
    </r>
    <r>
      <rPr>
        <b/>
        <sz val="12"/>
        <color theme="1"/>
        <rFont val="Times New Roman"/>
      </rPr>
      <t>(In nos)</t>
    </r>
  </si>
  <si>
    <r>
      <rPr>
        <sz val="12"/>
        <color theme="1"/>
        <rFont val="Times New Roman"/>
      </rPr>
      <t xml:space="preserve">Equipment &amp; machinery (Pumps, Motors, Sluice walves, Panels etc.)  </t>
    </r>
    <r>
      <rPr>
        <b/>
        <sz val="12"/>
        <color theme="1"/>
        <rFont val="Times New Roman"/>
      </rPr>
      <t>(In nos)</t>
    </r>
  </si>
  <si>
    <r>
      <rPr>
        <sz val="12"/>
        <color theme="1"/>
        <rFont val="Times New Roman"/>
      </rPr>
      <t xml:space="preserve">Intake Pipeline (Rising Main, Gravety Main) </t>
    </r>
    <r>
      <rPr>
        <b/>
        <sz val="12"/>
        <color theme="1"/>
        <rFont val="Times New Roman"/>
      </rPr>
      <t>( Per meter)</t>
    </r>
  </si>
  <si>
    <r>
      <rPr>
        <sz val="12"/>
        <color theme="1"/>
        <rFont val="Times New Roman"/>
      </rPr>
      <t>Distribution Pipeline</t>
    </r>
    <r>
      <rPr>
        <b/>
        <sz val="12"/>
        <color theme="1"/>
        <rFont val="Times New Roman"/>
      </rPr>
      <t>( Per meter)</t>
    </r>
  </si>
  <si>
    <t xml:space="preserve">LWSS Seor Balla </t>
  </si>
  <si>
    <r>
      <rPr>
        <sz val="12"/>
        <color theme="1"/>
        <rFont val="Times New Roman"/>
      </rPr>
      <t xml:space="preserve">Water Filteration Plant (Slows sand filter, Intake Structure) </t>
    </r>
    <r>
      <rPr>
        <b/>
        <sz val="12"/>
        <color theme="1"/>
        <rFont val="Times New Roman"/>
      </rPr>
      <t>(In nos)</t>
    </r>
  </si>
  <si>
    <r>
      <rPr>
        <sz val="12"/>
        <color theme="1"/>
        <rFont val="Times New Roman"/>
      </rPr>
      <t xml:space="preserve">Storage Tank (Overhead tank, Raw Water Tank, Sedimentatio tank, filteration tank, clear water tank etc. ) </t>
    </r>
    <r>
      <rPr>
        <b/>
        <sz val="12"/>
        <color theme="1"/>
        <rFont val="Times New Roman"/>
      </rPr>
      <t>(In nos)</t>
    </r>
  </si>
  <si>
    <r>
      <rPr>
        <sz val="12"/>
        <color theme="1"/>
        <rFont val="Times New Roman"/>
      </rPr>
      <t xml:space="preserve">Equipment &amp; machinery (Pumps, Motors, Sluice walves, Panels etc.)  </t>
    </r>
    <r>
      <rPr>
        <b/>
        <sz val="12"/>
        <color theme="1"/>
        <rFont val="Times New Roman"/>
      </rPr>
      <t>(In nos)</t>
    </r>
  </si>
  <si>
    <r>
      <rPr>
        <sz val="12"/>
        <color theme="1"/>
        <rFont val="Times New Roman"/>
      </rPr>
      <t xml:space="preserve">Intake Pipeline (Rising Main, Gravety Main) </t>
    </r>
    <r>
      <rPr>
        <b/>
        <sz val="12"/>
        <color theme="1"/>
        <rFont val="Times New Roman"/>
      </rPr>
      <t>( Per meter)</t>
    </r>
  </si>
  <si>
    <r>
      <rPr>
        <sz val="12"/>
        <color theme="1"/>
        <rFont val="Times New Roman"/>
      </rPr>
      <t>Distribution Pipeline</t>
    </r>
    <r>
      <rPr>
        <b/>
        <sz val="12"/>
        <color theme="1"/>
        <rFont val="Times New Roman"/>
      </rPr>
      <t>( Per meter)</t>
    </r>
  </si>
  <si>
    <t xml:space="preserve">LWSS Silh Gagruhi </t>
  </si>
  <si>
    <r>
      <rPr>
        <sz val="12"/>
        <color theme="1"/>
        <rFont val="Times New Roman"/>
      </rPr>
      <t xml:space="preserve">Water Filteration Plant (Slows sand filter, Intake Structure) </t>
    </r>
    <r>
      <rPr>
        <b/>
        <sz val="12"/>
        <color theme="1"/>
        <rFont val="Times New Roman"/>
      </rPr>
      <t>(In nos)</t>
    </r>
  </si>
  <si>
    <r>
      <rPr>
        <sz val="12"/>
        <color theme="1"/>
        <rFont val="Times New Roman"/>
      </rPr>
      <t xml:space="preserve">Storage Tank (Overhead tank, Raw Water Tank, Sedimentatio tank, filteration tank, clear water tank etc. ) </t>
    </r>
    <r>
      <rPr>
        <b/>
        <sz val="12"/>
        <color theme="1"/>
        <rFont val="Times New Roman"/>
      </rPr>
      <t>(In nos)</t>
    </r>
  </si>
  <si>
    <r>
      <rPr>
        <sz val="12"/>
        <color theme="1"/>
        <rFont val="Times New Roman"/>
      </rPr>
      <t xml:space="preserve">Equipment &amp; machinery (Pumps, Motors, Sluice walves, Panels etc.)  </t>
    </r>
    <r>
      <rPr>
        <b/>
        <sz val="12"/>
        <color theme="1"/>
        <rFont val="Times New Roman"/>
      </rPr>
      <t>(In nos)</t>
    </r>
  </si>
  <si>
    <r>
      <rPr>
        <sz val="12"/>
        <color theme="1"/>
        <rFont val="Times New Roman"/>
      </rPr>
      <t xml:space="preserve">Intake Pipeline (Rising Main, Gravety Main) </t>
    </r>
    <r>
      <rPr>
        <b/>
        <sz val="12"/>
        <color theme="1"/>
        <rFont val="Times New Roman"/>
      </rPr>
      <t>( Per meter)</t>
    </r>
  </si>
  <si>
    <r>
      <rPr>
        <sz val="12"/>
        <color theme="1"/>
        <rFont val="Times New Roman"/>
      </rPr>
      <t>Distribution Pipeline</t>
    </r>
    <r>
      <rPr>
        <b/>
        <sz val="12"/>
        <color theme="1"/>
        <rFont val="Times New Roman"/>
      </rPr>
      <t>( Per meter)</t>
    </r>
  </si>
  <si>
    <t>Various LWSS Under Sub Division Khundian</t>
  </si>
  <si>
    <r>
      <rPr>
        <sz val="12"/>
        <color theme="1"/>
        <rFont val="Times New Roman"/>
      </rPr>
      <t xml:space="preserve">Water Filteration Plant (Slows sand filter, Intake Structure) </t>
    </r>
    <r>
      <rPr>
        <b/>
        <sz val="12"/>
        <color theme="1"/>
        <rFont val="Times New Roman"/>
      </rPr>
      <t>(In nos)</t>
    </r>
  </si>
  <si>
    <r>
      <rPr>
        <sz val="12"/>
        <color theme="1"/>
        <rFont val="Times New Roman"/>
      </rPr>
      <t xml:space="preserve">Storage Tank (Overhead tank, Raw Water Tank, Sedimentatio tank, filteration tank, clear water tank etc. ) </t>
    </r>
    <r>
      <rPr>
        <b/>
        <sz val="12"/>
        <color theme="1"/>
        <rFont val="Times New Roman"/>
      </rPr>
      <t>(In nos)</t>
    </r>
  </si>
  <si>
    <r>
      <rPr>
        <sz val="12"/>
        <color theme="1"/>
        <rFont val="Times New Roman"/>
      </rPr>
      <t xml:space="preserve">Equipment &amp; machinery (Pumps, Motors, Sluice walves, Panels etc.)  </t>
    </r>
    <r>
      <rPr>
        <b/>
        <sz val="12"/>
        <color theme="1"/>
        <rFont val="Times New Roman"/>
      </rPr>
      <t>(In nos)</t>
    </r>
  </si>
  <si>
    <r>
      <rPr>
        <sz val="12"/>
        <color theme="1"/>
        <rFont val="Times New Roman"/>
      </rPr>
      <t xml:space="preserve">Intake Pipeline (Rising Main, Gravety Main) </t>
    </r>
    <r>
      <rPr>
        <b/>
        <sz val="12"/>
        <color theme="1"/>
        <rFont val="Times New Roman"/>
      </rPr>
      <t>( Per meter)</t>
    </r>
  </si>
  <si>
    <r>
      <rPr>
        <sz val="12"/>
        <color theme="1"/>
        <rFont val="Times New Roman"/>
      </rPr>
      <t>Distribution Pipeline</t>
    </r>
    <r>
      <rPr>
        <b/>
        <sz val="12"/>
        <color theme="1"/>
        <rFont val="Times New Roman"/>
      </rPr>
      <t>( Per meter)</t>
    </r>
  </si>
  <si>
    <t>LWSS Lahru Bachwai</t>
  </si>
  <si>
    <r>
      <rPr>
        <sz val="12"/>
        <color theme="1"/>
        <rFont val="Times New Roman"/>
      </rPr>
      <t xml:space="preserve">Water Filteration Plant (Slows sand filter, Intake Structure) </t>
    </r>
    <r>
      <rPr>
        <b/>
        <sz val="12"/>
        <color theme="1"/>
        <rFont val="Times New Roman"/>
      </rPr>
      <t>(In nos)</t>
    </r>
  </si>
  <si>
    <r>
      <rPr>
        <sz val="12"/>
        <color theme="1"/>
        <rFont val="Times New Roman"/>
      </rPr>
      <t xml:space="preserve">Storage Tank (Overhead tank, Raw Water Tank, Sedimentatio tank, filteration tank, clear water tank etc. ) </t>
    </r>
    <r>
      <rPr>
        <b/>
        <sz val="12"/>
        <color theme="1"/>
        <rFont val="Times New Roman"/>
      </rPr>
      <t>(In nos)</t>
    </r>
  </si>
  <si>
    <r>
      <rPr>
        <sz val="12"/>
        <color theme="1"/>
        <rFont val="Times New Roman"/>
      </rPr>
      <t xml:space="preserve">Equipment &amp; machinery (Pumps, Motors, Sluice walves, Panels etc.)  </t>
    </r>
    <r>
      <rPr>
        <b/>
        <sz val="12"/>
        <color theme="1"/>
        <rFont val="Times New Roman"/>
      </rPr>
      <t>(In nos)</t>
    </r>
  </si>
  <si>
    <r>
      <rPr>
        <sz val="12"/>
        <color theme="1"/>
        <rFont val="Times New Roman"/>
      </rPr>
      <t xml:space="preserve">Intake Pipeline (Rising Main, Gravety Main) </t>
    </r>
    <r>
      <rPr>
        <b/>
        <sz val="12"/>
        <color theme="1"/>
        <rFont val="Times New Roman"/>
      </rPr>
      <t>( Per meter)</t>
    </r>
  </si>
  <si>
    <r>
      <rPr>
        <sz val="12"/>
        <color theme="1"/>
        <rFont val="Times New Roman"/>
      </rPr>
      <t>Distribution Pipeline</t>
    </r>
    <r>
      <rPr>
        <b/>
        <sz val="12"/>
        <color theme="1"/>
        <rFont val="Times New Roman"/>
      </rPr>
      <t>( Per meter)</t>
    </r>
  </si>
  <si>
    <t xml:space="preserve">LWSS Charamboo </t>
  </si>
  <si>
    <r>
      <rPr>
        <sz val="12"/>
        <color theme="1"/>
        <rFont val="Times New Roman"/>
      </rPr>
      <t xml:space="preserve">Water Filteration Plant (Slows sand filter, Intake Structure) </t>
    </r>
    <r>
      <rPr>
        <b/>
        <sz val="12"/>
        <color theme="1"/>
        <rFont val="Times New Roman"/>
      </rPr>
      <t>(In nos)</t>
    </r>
  </si>
  <si>
    <r>
      <rPr>
        <sz val="12"/>
        <color theme="1"/>
        <rFont val="Times New Roman"/>
      </rPr>
      <t xml:space="preserve">Storage Tank (Overhead tank, Raw Water Tank, Sedimentatio tank, filteration tank, clear water tank etc. ) </t>
    </r>
    <r>
      <rPr>
        <b/>
        <sz val="12"/>
        <color theme="1"/>
        <rFont val="Times New Roman"/>
      </rPr>
      <t>(In nos)</t>
    </r>
  </si>
  <si>
    <r>
      <rPr>
        <sz val="12"/>
        <color theme="1"/>
        <rFont val="Times New Roman"/>
      </rPr>
      <t xml:space="preserve">Equipment &amp; machinery (Pumps, Motors, Sluice walves, Panels etc.)  </t>
    </r>
    <r>
      <rPr>
        <b/>
        <sz val="12"/>
        <color theme="1"/>
        <rFont val="Times New Roman"/>
      </rPr>
      <t>(In nos)</t>
    </r>
  </si>
  <si>
    <r>
      <rPr>
        <sz val="12"/>
        <color theme="1"/>
        <rFont val="Times New Roman"/>
      </rPr>
      <t xml:space="preserve">Intake Pipeline (Rising Main, Gravety Main) </t>
    </r>
    <r>
      <rPr>
        <b/>
        <sz val="12"/>
        <color theme="1"/>
        <rFont val="Times New Roman"/>
      </rPr>
      <t>( Per meter)</t>
    </r>
  </si>
  <si>
    <r>
      <rPr>
        <sz val="12"/>
        <color theme="1"/>
        <rFont val="Times New Roman"/>
      </rPr>
      <t>Distribution Pipeline</t>
    </r>
    <r>
      <rPr>
        <b/>
        <sz val="12"/>
        <color theme="1"/>
        <rFont val="Times New Roman"/>
      </rPr>
      <t>( Per meter)</t>
    </r>
  </si>
  <si>
    <t>Source level Aug. of various LWSS in tehsil Jawalamukhi Distt. Kangra (HP) ( Under JJM)</t>
  </si>
  <si>
    <r>
      <rPr>
        <sz val="12"/>
        <color theme="1"/>
        <rFont val="Times New Roman"/>
      </rPr>
      <t xml:space="preserve">Water Filteration Plant (Slows sand filter, Intake Structure) </t>
    </r>
    <r>
      <rPr>
        <b/>
        <sz val="12"/>
        <color theme="1"/>
        <rFont val="Times New Roman"/>
      </rPr>
      <t>(In nos)</t>
    </r>
  </si>
  <si>
    <r>
      <rPr>
        <sz val="12"/>
        <color theme="1"/>
        <rFont val="Times New Roman"/>
      </rPr>
      <t xml:space="preserve">Storage Tank (Overhead tank, Raw Water Tank, Sedimentatio tank, filteration tank, clear water tank etc. ) </t>
    </r>
    <r>
      <rPr>
        <b/>
        <sz val="12"/>
        <color theme="1"/>
        <rFont val="Times New Roman"/>
      </rPr>
      <t>(In nos)</t>
    </r>
  </si>
  <si>
    <r>
      <rPr>
        <sz val="12"/>
        <color theme="1"/>
        <rFont val="Times New Roman"/>
      </rPr>
      <t xml:space="preserve">Equipment &amp; machinery (Pumps, Motors, Sluice walves, Panels etc.)  </t>
    </r>
    <r>
      <rPr>
        <b/>
        <sz val="12"/>
        <color theme="1"/>
        <rFont val="Times New Roman"/>
      </rPr>
      <t>(In nos)</t>
    </r>
  </si>
  <si>
    <r>
      <rPr>
        <sz val="12"/>
        <color theme="1"/>
        <rFont val="Times New Roman"/>
      </rPr>
      <t xml:space="preserve">Intake Pipeline (Rising Main, Gravety Main) </t>
    </r>
    <r>
      <rPr>
        <b/>
        <sz val="12"/>
        <color theme="1"/>
        <rFont val="Times New Roman"/>
      </rPr>
      <t>( Per meter)</t>
    </r>
  </si>
  <si>
    <r>
      <rPr>
        <sz val="12"/>
        <color theme="1"/>
        <rFont val="Times New Roman"/>
      </rPr>
      <t>Distribution Pipeline</t>
    </r>
    <r>
      <rPr>
        <b/>
        <sz val="12"/>
        <color theme="1"/>
        <rFont val="Times New Roman"/>
      </rPr>
      <t>( Per meter)</t>
    </r>
  </si>
  <si>
    <t>LWSS Jawalamukhi town</t>
  </si>
  <si>
    <r>
      <rPr>
        <sz val="12"/>
        <color theme="1"/>
        <rFont val="Times New Roman"/>
      </rPr>
      <t xml:space="preserve">Water Filteration Plant (Slows sand filter, Intake Structure) </t>
    </r>
    <r>
      <rPr>
        <b/>
        <sz val="12"/>
        <color theme="1"/>
        <rFont val="Times New Roman"/>
      </rPr>
      <t>(In nos)</t>
    </r>
  </si>
  <si>
    <r>
      <rPr>
        <sz val="12"/>
        <color theme="1"/>
        <rFont val="Times New Roman"/>
      </rPr>
      <t xml:space="preserve">Storage Tank (Overhead tank, Raw Water Tank, Sedimentatio tank, filteration tank, clear water tank etc. ) </t>
    </r>
    <r>
      <rPr>
        <b/>
        <sz val="12"/>
        <color theme="1"/>
        <rFont val="Times New Roman"/>
      </rPr>
      <t>(In nos)</t>
    </r>
  </si>
  <si>
    <r>
      <rPr>
        <sz val="12"/>
        <color theme="1"/>
        <rFont val="Times New Roman"/>
      </rPr>
      <t xml:space="preserve">Equipment &amp; machinery (Pumps, Motors, Sluice walves, Panels etc.)  </t>
    </r>
    <r>
      <rPr>
        <b/>
        <sz val="12"/>
        <color theme="1"/>
        <rFont val="Times New Roman"/>
      </rPr>
      <t>(In nos)</t>
    </r>
  </si>
  <si>
    <r>
      <rPr>
        <sz val="12"/>
        <color theme="1"/>
        <rFont val="Times New Roman"/>
      </rPr>
      <t xml:space="preserve">Intake Pipeline (Rising Main, Gravety Main) </t>
    </r>
    <r>
      <rPr>
        <b/>
        <sz val="12"/>
        <color theme="1"/>
        <rFont val="Times New Roman"/>
      </rPr>
      <t>( Per meter)</t>
    </r>
  </si>
  <si>
    <r>
      <rPr>
        <sz val="12"/>
        <color theme="1"/>
        <rFont val="Times New Roman"/>
      </rPr>
      <t>Distribution Pipeline</t>
    </r>
    <r>
      <rPr>
        <b/>
        <sz val="12"/>
        <color theme="1"/>
        <rFont val="Times New Roman"/>
      </rPr>
      <t>( Per meter)</t>
    </r>
  </si>
  <si>
    <t xml:space="preserve"> LWSS Gharna Langra Ropa </t>
  </si>
  <si>
    <r>
      <rPr>
        <sz val="12"/>
        <color theme="1"/>
        <rFont val="Times New Roman"/>
      </rPr>
      <t xml:space="preserve">Water Filteration Plant (Slows sand filter, Intake Structure) </t>
    </r>
    <r>
      <rPr>
        <b/>
        <sz val="12"/>
        <color theme="1"/>
        <rFont val="Times New Roman"/>
      </rPr>
      <t>(In nos)</t>
    </r>
  </si>
  <si>
    <r>
      <rPr>
        <sz val="12"/>
        <color theme="1"/>
        <rFont val="Times New Roman"/>
      </rPr>
      <t xml:space="preserve">Storage Tank (Overhead tank, Raw Water Tank, Sedimentatio tank, filteration tank, clear water tank etc. ) </t>
    </r>
    <r>
      <rPr>
        <b/>
        <sz val="12"/>
        <color theme="1"/>
        <rFont val="Times New Roman"/>
      </rPr>
      <t>(In nos)</t>
    </r>
  </si>
  <si>
    <r>
      <rPr>
        <sz val="12"/>
        <color theme="1"/>
        <rFont val="Times New Roman"/>
      </rPr>
      <t xml:space="preserve">Equipment &amp; machinery (Pumps, Motors, Sluice walves, Panels etc.)  </t>
    </r>
    <r>
      <rPr>
        <b/>
        <sz val="12"/>
        <color theme="1"/>
        <rFont val="Times New Roman"/>
      </rPr>
      <t>(In nos)</t>
    </r>
  </si>
  <si>
    <r>
      <rPr>
        <sz val="12"/>
        <color theme="1"/>
        <rFont val="Times New Roman"/>
      </rPr>
      <t xml:space="preserve">Intake Pipeline (Rising Main, Gravety Main) </t>
    </r>
    <r>
      <rPr>
        <b/>
        <sz val="12"/>
        <color theme="1"/>
        <rFont val="Times New Roman"/>
      </rPr>
      <t>( Per meter)</t>
    </r>
  </si>
  <si>
    <r>
      <rPr>
        <sz val="12"/>
        <color theme="1"/>
        <rFont val="Times New Roman"/>
      </rPr>
      <t>Distribution Pipeline</t>
    </r>
    <r>
      <rPr>
        <b/>
        <sz val="12"/>
        <color theme="1"/>
        <rFont val="Times New Roman"/>
      </rPr>
      <t>( Per meter)</t>
    </r>
  </si>
  <si>
    <t xml:space="preserve">LWSS Surani </t>
  </si>
  <si>
    <r>
      <rPr>
        <sz val="12"/>
        <color theme="1"/>
        <rFont val="Times New Roman"/>
      </rPr>
      <t xml:space="preserve">Water Filteration Plant (Slows sand filter, Intake Structure) </t>
    </r>
    <r>
      <rPr>
        <b/>
        <sz val="12"/>
        <color theme="1"/>
        <rFont val="Times New Roman"/>
      </rPr>
      <t>(In nos)</t>
    </r>
  </si>
  <si>
    <r>
      <rPr>
        <sz val="12"/>
        <color theme="1"/>
        <rFont val="Times New Roman"/>
      </rPr>
      <t xml:space="preserve">Storage Tank (Overhead tank, Raw Water Tank, Sedimentatio tank, filteration tank, clear water tank etc. ) </t>
    </r>
    <r>
      <rPr>
        <b/>
        <sz val="12"/>
        <color theme="1"/>
        <rFont val="Times New Roman"/>
      </rPr>
      <t>(In nos)</t>
    </r>
  </si>
  <si>
    <r>
      <rPr>
        <sz val="12"/>
        <color theme="1"/>
        <rFont val="Times New Roman"/>
      </rPr>
      <t xml:space="preserve">Equipment &amp; machinery (Pumps, Motors, Sluice walves, Panels etc.)  </t>
    </r>
    <r>
      <rPr>
        <b/>
        <sz val="12"/>
        <color theme="1"/>
        <rFont val="Times New Roman"/>
      </rPr>
      <t>(In nos)</t>
    </r>
  </si>
  <si>
    <r>
      <rPr>
        <sz val="12"/>
        <color theme="1"/>
        <rFont val="Times New Roman"/>
      </rPr>
      <t xml:space="preserve">Intake Pipeline (Rising Main, Gravety Main) </t>
    </r>
    <r>
      <rPr>
        <b/>
        <sz val="12"/>
        <color theme="1"/>
        <rFont val="Times New Roman"/>
      </rPr>
      <t>( Per meter)</t>
    </r>
  </si>
  <si>
    <r>
      <rPr>
        <sz val="12"/>
        <color theme="1"/>
        <rFont val="Times New Roman"/>
      </rPr>
      <t>Distribution Pipeline</t>
    </r>
    <r>
      <rPr>
        <b/>
        <sz val="12"/>
        <color theme="1"/>
        <rFont val="Times New Roman"/>
      </rPr>
      <t>( Per meter)</t>
    </r>
  </si>
  <si>
    <t xml:space="preserve">LWSS Nahallian </t>
  </si>
  <si>
    <r>
      <rPr>
        <sz val="12"/>
        <color theme="1"/>
        <rFont val="Times New Roman"/>
      </rPr>
      <t xml:space="preserve">Water Filteration Plant (Slows sand filter, Intake Structure) </t>
    </r>
    <r>
      <rPr>
        <b/>
        <sz val="12"/>
        <color theme="1"/>
        <rFont val="Times New Roman"/>
      </rPr>
      <t>(In nos)</t>
    </r>
  </si>
  <si>
    <r>
      <rPr>
        <sz val="12"/>
        <color theme="1"/>
        <rFont val="Times New Roman"/>
      </rPr>
      <t xml:space="preserve">Storage Tank (Overhead tank, Raw Water Tank, Sedimentatio tank, filteration tank, clear water tank etc. ) </t>
    </r>
    <r>
      <rPr>
        <b/>
        <sz val="12"/>
        <color theme="1"/>
        <rFont val="Times New Roman"/>
      </rPr>
      <t>(In nos)</t>
    </r>
  </si>
  <si>
    <r>
      <rPr>
        <sz val="12"/>
        <color theme="1"/>
        <rFont val="Times New Roman"/>
      </rPr>
      <t xml:space="preserve">Equipment &amp; machinery (Pumps, Motors, Sluice walves, Panels etc.)  </t>
    </r>
    <r>
      <rPr>
        <b/>
        <sz val="12"/>
        <color theme="1"/>
        <rFont val="Times New Roman"/>
      </rPr>
      <t>(In nos)</t>
    </r>
  </si>
  <si>
    <r>
      <rPr>
        <sz val="12"/>
        <color theme="1"/>
        <rFont val="Times New Roman"/>
      </rPr>
      <t xml:space="preserve">Intake Pipeline (Rising Main, Gravety Main) </t>
    </r>
    <r>
      <rPr>
        <b/>
        <sz val="12"/>
        <color theme="1"/>
        <rFont val="Times New Roman"/>
      </rPr>
      <t>( Per meter)</t>
    </r>
  </si>
  <si>
    <r>
      <rPr>
        <sz val="12"/>
        <color theme="1"/>
        <rFont val="Times New Roman"/>
      </rPr>
      <t>Distribution Pipeline</t>
    </r>
    <r>
      <rPr>
        <b/>
        <sz val="12"/>
        <color theme="1"/>
        <rFont val="Times New Roman"/>
      </rPr>
      <t>( Per meter)</t>
    </r>
  </si>
  <si>
    <t xml:space="preserve">LWSS Ghallour Phase Ist. </t>
  </si>
  <si>
    <r>
      <rPr>
        <sz val="12"/>
        <color theme="1"/>
        <rFont val="Times New Roman"/>
      </rPr>
      <t xml:space="preserve">Water Filteration Plant (Slows sand filter, Intake Structure) </t>
    </r>
    <r>
      <rPr>
        <b/>
        <sz val="12"/>
        <color theme="1"/>
        <rFont val="Times New Roman"/>
      </rPr>
      <t>(In nos)</t>
    </r>
  </si>
  <si>
    <r>
      <rPr>
        <sz val="12"/>
        <color theme="1"/>
        <rFont val="Times New Roman"/>
      </rPr>
      <t xml:space="preserve">Storage Tank (Overhead tank, Raw Water Tank, Sedimentatio tank, filteration tank, clear water tank etc. ) </t>
    </r>
    <r>
      <rPr>
        <b/>
        <sz val="12"/>
        <color theme="1"/>
        <rFont val="Times New Roman"/>
      </rPr>
      <t>(In nos)</t>
    </r>
  </si>
  <si>
    <r>
      <rPr>
        <sz val="12"/>
        <color theme="1"/>
        <rFont val="Times New Roman"/>
      </rPr>
      <t xml:space="preserve">Equipment &amp; machinery (Pumps, Motors, Sluice walves, Panels etc.)  </t>
    </r>
    <r>
      <rPr>
        <b/>
        <sz val="12"/>
        <color theme="1"/>
        <rFont val="Times New Roman"/>
      </rPr>
      <t>(In nos)</t>
    </r>
  </si>
  <si>
    <r>
      <rPr>
        <sz val="12"/>
        <color theme="1"/>
        <rFont val="Times New Roman"/>
      </rPr>
      <t xml:space="preserve">Intake Pipeline (Rising Main, Gravety Main) </t>
    </r>
    <r>
      <rPr>
        <b/>
        <sz val="12"/>
        <color theme="1"/>
        <rFont val="Times New Roman"/>
      </rPr>
      <t>( Per meter)</t>
    </r>
  </si>
  <si>
    <r>
      <rPr>
        <sz val="12"/>
        <color theme="1"/>
        <rFont val="Times New Roman"/>
      </rPr>
      <t>Distribution Pipeline</t>
    </r>
    <r>
      <rPr>
        <b/>
        <sz val="12"/>
        <color theme="1"/>
        <rFont val="Times New Roman"/>
      </rPr>
      <t>( Per meter)</t>
    </r>
  </si>
  <si>
    <t xml:space="preserve">LWSS Matred Daddal </t>
  </si>
  <si>
    <r>
      <rPr>
        <sz val="12"/>
        <color theme="1"/>
        <rFont val="Times New Roman"/>
      </rPr>
      <t xml:space="preserve">Water Filteration Plant (Slows sand filter, Intake Structure) </t>
    </r>
    <r>
      <rPr>
        <b/>
        <sz val="12"/>
        <color theme="1"/>
        <rFont val="Times New Roman"/>
      </rPr>
      <t>(In nos)</t>
    </r>
  </si>
  <si>
    <r>
      <rPr>
        <sz val="12"/>
        <color theme="1"/>
        <rFont val="Times New Roman"/>
      </rPr>
      <t xml:space="preserve">Storage Tank (Overhead tank, Raw Water Tank, Sedimentatio tank, filteration tank, clear water tank etc. ) </t>
    </r>
    <r>
      <rPr>
        <b/>
        <sz val="12"/>
        <color theme="1"/>
        <rFont val="Times New Roman"/>
      </rPr>
      <t>(In nos)</t>
    </r>
  </si>
  <si>
    <r>
      <rPr>
        <sz val="12"/>
        <color theme="1"/>
        <rFont val="Times New Roman"/>
      </rPr>
      <t xml:space="preserve">Equipment &amp; machinery (Pumps, Motors, Sluice walves, Panels etc.)  </t>
    </r>
    <r>
      <rPr>
        <b/>
        <sz val="12"/>
        <color theme="1"/>
        <rFont val="Times New Roman"/>
      </rPr>
      <t>(In nos)</t>
    </r>
  </si>
  <si>
    <r>
      <rPr>
        <sz val="12"/>
        <color theme="1"/>
        <rFont val="Times New Roman"/>
      </rPr>
      <t xml:space="preserve">Intake Pipeline (Rising Main, Gravety Main) </t>
    </r>
    <r>
      <rPr>
        <b/>
        <sz val="12"/>
        <color theme="1"/>
        <rFont val="Times New Roman"/>
      </rPr>
      <t>( Per meter)</t>
    </r>
  </si>
  <si>
    <r>
      <rPr>
        <sz val="12"/>
        <color theme="1"/>
        <rFont val="Times New Roman"/>
      </rPr>
      <t>Distribution Pipeline</t>
    </r>
    <r>
      <rPr>
        <b/>
        <sz val="12"/>
        <color theme="1"/>
        <rFont val="Times New Roman"/>
      </rPr>
      <t>( Per meter)</t>
    </r>
  </si>
  <si>
    <t>LWSS Dib Mannuh</t>
  </si>
  <si>
    <r>
      <rPr>
        <sz val="12"/>
        <color theme="1"/>
        <rFont val="Times New Roman"/>
      </rPr>
      <t xml:space="preserve">Water Filteration Plant (Slows sand filter, Intake Structure) </t>
    </r>
    <r>
      <rPr>
        <b/>
        <sz val="12"/>
        <color theme="1"/>
        <rFont val="Times New Roman"/>
      </rPr>
      <t>(In nos)</t>
    </r>
  </si>
  <si>
    <r>
      <rPr>
        <sz val="12"/>
        <color theme="1"/>
        <rFont val="Times New Roman"/>
      </rPr>
      <t xml:space="preserve">Storage Tank (Overhead tank, Raw Water Tank, Sedimentatio tank, filteration tank, clear water tank etc. ) </t>
    </r>
    <r>
      <rPr>
        <b/>
        <sz val="12"/>
        <color theme="1"/>
        <rFont val="Times New Roman"/>
      </rPr>
      <t>(In nos)</t>
    </r>
  </si>
  <si>
    <r>
      <rPr>
        <sz val="12"/>
        <color theme="1"/>
        <rFont val="Times New Roman"/>
      </rPr>
      <t xml:space="preserve">Equipment &amp; machinery (Pumps, Motors, Sluice walves, Panels etc.)  </t>
    </r>
    <r>
      <rPr>
        <b/>
        <sz val="12"/>
        <color theme="1"/>
        <rFont val="Times New Roman"/>
      </rPr>
      <t>(In nos)</t>
    </r>
  </si>
  <si>
    <r>
      <rPr>
        <sz val="12"/>
        <color theme="1"/>
        <rFont val="Times New Roman"/>
      </rPr>
      <t xml:space="preserve">Intake Pipeline (Rising Main, Gravety Main) </t>
    </r>
    <r>
      <rPr>
        <b/>
        <sz val="12"/>
        <color theme="1"/>
        <rFont val="Times New Roman"/>
      </rPr>
      <t>( Per meter)</t>
    </r>
  </si>
  <si>
    <r>
      <rPr>
        <sz val="12"/>
        <color theme="1"/>
        <rFont val="Times New Roman"/>
      </rPr>
      <t>Distribution Pipeline</t>
    </r>
    <r>
      <rPr>
        <b/>
        <sz val="12"/>
        <color theme="1"/>
        <rFont val="Times New Roman"/>
      </rPr>
      <t>( Per meter)</t>
    </r>
  </si>
  <si>
    <t xml:space="preserve">LWSS Dol Adhwani
</t>
  </si>
  <si>
    <r>
      <rPr>
        <sz val="12"/>
        <color theme="1"/>
        <rFont val="Times New Roman"/>
      </rPr>
      <t xml:space="preserve">Water Filteration Plant (Slows sand filter, Intake Structure) </t>
    </r>
    <r>
      <rPr>
        <b/>
        <sz val="12"/>
        <color theme="1"/>
        <rFont val="Times New Roman"/>
      </rPr>
      <t>(In nos)</t>
    </r>
  </si>
  <si>
    <r>
      <rPr>
        <sz val="12"/>
        <color theme="1"/>
        <rFont val="Times New Roman"/>
      </rPr>
      <t xml:space="preserve">Storage Tank (Overhead tank, Raw Water Tank, Sedimentatio tank, filteration tank, clear water tank etc. ) </t>
    </r>
    <r>
      <rPr>
        <b/>
        <sz val="12"/>
        <color theme="1"/>
        <rFont val="Times New Roman"/>
      </rPr>
      <t>(In nos)</t>
    </r>
  </si>
  <si>
    <r>
      <rPr>
        <sz val="12"/>
        <color theme="1"/>
        <rFont val="Times New Roman"/>
      </rPr>
      <t xml:space="preserve">Equipment &amp; machinery (Pumps, Motors, Sluice walves, Panels etc.)  </t>
    </r>
    <r>
      <rPr>
        <b/>
        <sz val="12"/>
        <color theme="1"/>
        <rFont val="Times New Roman"/>
      </rPr>
      <t>(In nos)</t>
    </r>
  </si>
  <si>
    <r>
      <rPr>
        <sz val="12"/>
        <color theme="1"/>
        <rFont val="Times New Roman"/>
      </rPr>
      <t xml:space="preserve">Intake Pipeline (Rising Main, Gravety Main) </t>
    </r>
    <r>
      <rPr>
        <b/>
        <sz val="12"/>
        <color theme="1"/>
        <rFont val="Times New Roman"/>
      </rPr>
      <t>( Per meter)</t>
    </r>
  </si>
  <si>
    <r>
      <rPr>
        <sz val="12"/>
        <color theme="1"/>
        <rFont val="Times New Roman"/>
      </rPr>
      <t>Distribution Pipeline</t>
    </r>
    <r>
      <rPr>
        <b/>
        <sz val="12"/>
        <color theme="1"/>
        <rFont val="Times New Roman"/>
      </rPr>
      <t>( Per meter)</t>
    </r>
  </si>
  <si>
    <t xml:space="preserve">LIS Bulli </t>
  </si>
  <si>
    <r>
      <rPr>
        <sz val="12"/>
        <color theme="1"/>
        <rFont val="Times New Roman"/>
      </rPr>
      <t xml:space="preserve">Water Filteration Plant (Slows sand filter, Intake Structure) </t>
    </r>
    <r>
      <rPr>
        <b/>
        <sz val="12"/>
        <color theme="1"/>
        <rFont val="Times New Roman"/>
      </rPr>
      <t>(In nos)</t>
    </r>
  </si>
  <si>
    <r>
      <rPr>
        <sz val="12"/>
        <color theme="1"/>
        <rFont val="Times New Roman"/>
      </rPr>
      <t xml:space="preserve">Storage Tank (Overhead tank, Raw Water Tank, Sedimentatio tank, filteration tank, clear water tank etc. ) </t>
    </r>
    <r>
      <rPr>
        <b/>
        <sz val="12"/>
        <color theme="1"/>
        <rFont val="Times New Roman"/>
      </rPr>
      <t>(In nos)</t>
    </r>
  </si>
  <si>
    <r>
      <rPr>
        <sz val="12"/>
        <color theme="1"/>
        <rFont val="Times New Roman"/>
      </rPr>
      <t xml:space="preserve">Equipment &amp; machinery (Pumps, Motors, Sluice walves, Panels etc.)  </t>
    </r>
    <r>
      <rPr>
        <b/>
        <sz val="12"/>
        <color theme="1"/>
        <rFont val="Times New Roman"/>
      </rPr>
      <t>(In nos)</t>
    </r>
  </si>
  <si>
    <r>
      <rPr>
        <sz val="12"/>
        <color theme="1"/>
        <rFont val="Times New Roman"/>
      </rPr>
      <t xml:space="preserve">Intake Pipeline (Rising Main, Gravety Main) </t>
    </r>
    <r>
      <rPr>
        <b/>
        <sz val="12"/>
        <color theme="1"/>
        <rFont val="Times New Roman"/>
      </rPr>
      <t>( Per meter)</t>
    </r>
  </si>
  <si>
    <r>
      <rPr>
        <sz val="12"/>
        <color theme="1"/>
        <rFont val="Times New Roman"/>
      </rPr>
      <t>Distribution Pipeline</t>
    </r>
    <r>
      <rPr>
        <b/>
        <sz val="12"/>
        <color theme="1"/>
        <rFont val="Times New Roman"/>
      </rPr>
      <t>( Per meter)</t>
    </r>
  </si>
  <si>
    <t xml:space="preserve"> LIS Bharoli Phase 1st</t>
  </si>
  <si>
    <r>
      <rPr>
        <sz val="12"/>
        <color theme="1"/>
        <rFont val="Times New Roman"/>
      </rPr>
      <t xml:space="preserve">Water Filteration Plant (Slows sand filter, Intake Structure) </t>
    </r>
    <r>
      <rPr>
        <b/>
        <sz val="12"/>
        <color theme="1"/>
        <rFont val="Times New Roman"/>
      </rPr>
      <t>(In nos)</t>
    </r>
  </si>
  <si>
    <r>
      <rPr>
        <sz val="12"/>
        <color theme="1"/>
        <rFont val="Times New Roman"/>
      </rPr>
      <t xml:space="preserve">Storage Tank (Overhead tank, Raw Water Tank, Sedimentatio tank, filteration tank, clear water tank etc. ) </t>
    </r>
    <r>
      <rPr>
        <b/>
        <sz val="12"/>
        <color theme="1"/>
        <rFont val="Times New Roman"/>
      </rPr>
      <t>(In nos)</t>
    </r>
  </si>
  <si>
    <r>
      <rPr>
        <sz val="12"/>
        <color theme="1"/>
        <rFont val="Times New Roman"/>
      </rPr>
      <t xml:space="preserve">Equipment &amp; machinery (Pumps, Motors, Sluice walves, Panels etc.)  </t>
    </r>
    <r>
      <rPr>
        <b/>
        <sz val="12"/>
        <color theme="1"/>
        <rFont val="Times New Roman"/>
      </rPr>
      <t>(In nos)</t>
    </r>
  </si>
  <si>
    <r>
      <rPr>
        <sz val="12"/>
        <color theme="1"/>
        <rFont val="Times New Roman"/>
      </rPr>
      <t xml:space="preserve">Intake Pipeline (Rising Main, Gravety Main) </t>
    </r>
    <r>
      <rPr>
        <b/>
        <sz val="12"/>
        <color theme="1"/>
        <rFont val="Times New Roman"/>
      </rPr>
      <t>( Per meter)</t>
    </r>
  </si>
  <si>
    <r>
      <rPr>
        <sz val="12"/>
        <color theme="1"/>
        <rFont val="Times New Roman"/>
      </rPr>
      <t>Distribution Pipeline</t>
    </r>
    <r>
      <rPr>
        <b/>
        <sz val="12"/>
        <color theme="1"/>
        <rFont val="Times New Roman"/>
      </rPr>
      <t>( Per meter)</t>
    </r>
  </si>
  <si>
    <t xml:space="preserve">LIS Chowki Kior </t>
  </si>
  <si>
    <r>
      <rPr>
        <sz val="12"/>
        <color theme="1"/>
        <rFont val="Times New Roman"/>
      </rPr>
      <t xml:space="preserve">Water Filteration Plant (Slows sand filter, Intake Structure) </t>
    </r>
    <r>
      <rPr>
        <b/>
        <sz val="12"/>
        <color theme="1"/>
        <rFont val="Times New Roman"/>
      </rPr>
      <t>(In nos)</t>
    </r>
  </si>
  <si>
    <r>
      <rPr>
        <sz val="12"/>
        <color theme="1"/>
        <rFont val="Times New Roman"/>
      </rPr>
      <t xml:space="preserve">Storage Tank (Overhead tank, Raw Water Tank, Sedimentatio tank, filteration tank, clear water tank etc. ) </t>
    </r>
    <r>
      <rPr>
        <b/>
        <sz val="12"/>
        <color theme="1"/>
        <rFont val="Times New Roman"/>
      </rPr>
      <t>(In nos)</t>
    </r>
  </si>
  <si>
    <r>
      <rPr>
        <sz val="12"/>
        <color theme="1"/>
        <rFont val="Times New Roman"/>
      </rPr>
      <t xml:space="preserve">Equipment &amp; machinery (Pumps, Motors, Sluice walves, Panels etc.)  </t>
    </r>
    <r>
      <rPr>
        <b/>
        <sz val="12"/>
        <color theme="1"/>
        <rFont val="Times New Roman"/>
      </rPr>
      <t>(In nos)</t>
    </r>
  </si>
  <si>
    <r>
      <rPr>
        <sz val="12"/>
        <color theme="1"/>
        <rFont val="Times New Roman"/>
      </rPr>
      <t xml:space="preserve">Intake Pipeline (Rising Main, Gravety Main) </t>
    </r>
    <r>
      <rPr>
        <b/>
        <sz val="12"/>
        <color theme="1"/>
        <rFont val="Times New Roman"/>
      </rPr>
      <t>( Per meter)</t>
    </r>
  </si>
  <si>
    <r>
      <rPr>
        <sz val="12"/>
        <color theme="1"/>
        <rFont val="Times New Roman"/>
      </rPr>
      <t>Distribution Pipeline</t>
    </r>
    <r>
      <rPr>
        <b/>
        <sz val="12"/>
        <color theme="1"/>
        <rFont val="Times New Roman"/>
      </rPr>
      <t>( Per meter)</t>
    </r>
  </si>
  <si>
    <t xml:space="preserve">LIS Luthan Sudangal </t>
  </si>
  <si>
    <r>
      <rPr>
        <sz val="12"/>
        <color theme="1"/>
        <rFont val="Times New Roman"/>
      </rPr>
      <t xml:space="preserve">Water Filteration Plant (Slows sand filter, Intake Structure) </t>
    </r>
    <r>
      <rPr>
        <b/>
        <sz val="12"/>
        <color theme="1"/>
        <rFont val="Times New Roman"/>
      </rPr>
      <t>(In nos)</t>
    </r>
  </si>
  <si>
    <r>
      <rPr>
        <sz val="12"/>
        <color theme="1"/>
        <rFont val="Times New Roman"/>
      </rPr>
      <t xml:space="preserve">Storage Tank (Overhead tank, Raw Water Tank, Sedimentatio tank, filteration tank, clear water tank etc. ) </t>
    </r>
    <r>
      <rPr>
        <b/>
        <sz val="12"/>
        <color theme="1"/>
        <rFont val="Times New Roman"/>
      </rPr>
      <t>(In nos)</t>
    </r>
  </si>
  <si>
    <r>
      <rPr>
        <sz val="12"/>
        <color theme="1"/>
        <rFont val="Times New Roman"/>
      </rPr>
      <t xml:space="preserve">Equipment &amp; machinery (Pumps, Motors, Sluice walves, Panels etc.)  </t>
    </r>
    <r>
      <rPr>
        <b/>
        <sz val="12"/>
        <color theme="1"/>
        <rFont val="Times New Roman"/>
      </rPr>
      <t>(In nos)</t>
    </r>
  </si>
  <si>
    <r>
      <rPr>
        <sz val="12"/>
        <color theme="1"/>
        <rFont val="Times New Roman"/>
      </rPr>
      <t xml:space="preserve">Intake Pipeline (Rising Main, Gravety Main) </t>
    </r>
    <r>
      <rPr>
        <b/>
        <sz val="12"/>
        <color theme="1"/>
        <rFont val="Times New Roman"/>
      </rPr>
      <t>( Per meter)</t>
    </r>
  </si>
  <si>
    <r>
      <rPr>
        <sz val="12"/>
        <color theme="1"/>
        <rFont val="Times New Roman"/>
      </rPr>
      <t>Distribution Pipeline</t>
    </r>
    <r>
      <rPr>
        <b/>
        <sz val="12"/>
        <color theme="1"/>
        <rFont val="Times New Roman"/>
      </rPr>
      <t>( Per meter)</t>
    </r>
  </si>
  <si>
    <t>Jawalamukhi Division</t>
  </si>
  <si>
    <t>Sewarage</t>
  </si>
  <si>
    <t>Sewerage Scheme Jawalamukhi</t>
  </si>
  <si>
    <t>Decentralised STP-(Upto 5000 People)</t>
  </si>
  <si>
    <t>Decentralised STP-(More than 5000 People)</t>
  </si>
  <si>
    <t>Sewer Line (Per m)</t>
  </si>
  <si>
    <t>Total Jawalamukhi Div.</t>
  </si>
  <si>
    <t>Pragpur Division: WSS/LIS</t>
  </si>
  <si>
    <t xml:space="preserve">Type of Scheme (Water Supply schemes) </t>
  </si>
  <si>
    <t>Item</t>
  </si>
  <si>
    <t>Damaged Infrastructure</t>
  </si>
  <si>
    <t>Norms as per R&amp; R11.8 (Severaly damaged)</t>
  </si>
  <si>
    <t>Assistance Recommended (in lakh)</t>
  </si>
  <si>
    <t>LWSS Sadwan Maniala</t>
  </si>
  <si>
    <t>Well Storage Tank Nos.)</t>
  </si>
  <si>
    <t>Pragpur</t>
  </si>
  <si>
    <t>Intake Structure/ Facility (metre)</t>
  </si>
  <si>
    <t>Water Pumps (under equioment's &amp; Machinery) (Nos.)</t>
  </si>
  <si>
    <t>Pump House (under equioment's &amp; Machinery) (Nos.)</t>
  </si>
  <si>
    <t>Water Treatment Filtration Plant (Nos.)</t>
  </si>
  <si>
    <t>Water Pipeline (metre)</t>
  </si>
  <si>
    <t>LWSS Nalsuha Bharoon Pragpur</t>
  </si>
  <si>
    <t xml:space="preserve">LWSS Sansarpur Terrace </t>
  </si>
  <si>
    <t>LWSS Bagli Chalali</t>
  </si>
  <si>
    <t>Grand Total:-</t>
  </si>
  <si>
    <t>Division wise detail of Schemes - Nurpur Circle</t>
  </si>
  <si>
    <t>No. of Sturcture/Length in meters</t>
  </si>
  <si>
    <t>Rate (Rs. In Lakh)</t>
  </si>
  <si>
    <t>Amount (Rs. In Lakh)</t>
  </si>
  <si>
    <t xml:space="preserve">D/Shala </t>
  </si>
  <si>
    <t>Nurpur</t>
  </si>
  <si>
    <t>Indora</t>
  </si>
  <si>
    <t>LWSS Beh Mallanta Phase-1</t>
  </si>
  <si>
    <t xml:space="preserve">intake stucture/facililty </t>
  </si>
  <si>
    <t>LWSS Chuharpur</t>
  </si>
  <si>
    <t>LWSS Gangath Rapper</t>
  </si>
  <si>
    <t>LWSS Ritt Attara</t>
  </si>
  <si>
    <t>LWSS Lokwan Mohal</t>
  </si>
  <si>
    <t>LWSS Baleer Dainkwan Gujjar
Nallah Ph-1st</t>
  </si>
  <si>
    <t>LWSS Surajpur</t>
  </si>
  <si>
    <t>LWSS Majra</t>
  </si>
  <si>
    <t>LWSS Mangwal Ph-2nd</t>
  </si>
  <si>
    <t>LWSS Manwal Naglian</t>
  </si>
  <si>
    <t>Fatehpur</t>
  </si>
  <si>
    <t>Check dam of Ghaggar Nallah near head works LWSS Samlet</t>
  </si>
  <si>
    <t>LWSS Hadoli Dadoli</t>
  </si>
  <si>
    <t>Nurpur /Fatehpur</t>
  </si>
  <si>
    <t>LWSS Fatehpur Sunhara Bhatian</t>
  </si>
  <si>
    <t>LWSS Kural Kasial</t>
  </si>
  <si>
    <t>LWSS Chabbar Machot Sathana</t>
  </si>
  <si>
    <t>LWSS Rey Riali</t>
  </si>
  <si>
    <t>LWSS Beh Mallanta  Phase- I</t>
  </si>
  <si>
    <t>LWSS Dial</t>
  </si>
  <si>
    <t>LWSS Khatiar</t>
  </si>
  <si>
    <t>LWSS Jagnoli Mandhot</t>
  </si>
  <si>
    <t>LWSS Old Dhameta</t>
  </si>
  <si>
    <t>LWSS Baroona anoh Kohlari</t>
  </si>
  <si>
    <t>LWSS Manoh Sihal</t>
  </si>
  <si>
    <t>LWSS Kut Palli Lohara</t>
  </si>
  <si>
    <t>LWSS Kuthan</t>
  </si>
  <si>
    <t>WSS Bari Batrahan</t>
  </si>
  <si>
    <t>WSS Larhun Minta Jharoli</t>
  </si>
  <si>
    <t xml:space="preserve">WSS  Mangdial Bassa Chatter   </t>
  </si>
  <si>
    <t xml:space="preserve">Nurpur </t>
  </si>
  <si>
    <t>LWSS Hathi Dhar</t>
  </si>
  <si>
    <t>LWSS Janera Samula Marg</t>
  </si>
  <si>
    <t>LWSS Nurpur Town Phase-
2nd.</t>
  </si>
  <si>
    <t>LWSS Hatli Ther Danni</t>
  </si>
  <si>
    <t>Sogat Bassa Dabiana</t>
  </si>
  <si>
    <t>LWSS Kopra Aund Bhatka</t>
  </si>
  <si>
    <t>LWSS Mamuhn Gurchal Niar.</t>
  </si>
  <si>
    <t>LWSS Suliali Phase-Ist.</t>
  </si>
  <si>
    <t>LWSS Suliali Phase-2nd.3rd.</t>
  </si>
  <si>
    <t>LWSS Kopra Aund</t>
  </si>
  <si>
    <t>LWSS Nurpur Town Phase-3rd.</t>
  </si>
  <si>
    <t>LWSS Danni Ladori Ph-2nd.</t>
  </si>
  <si>
    <t>LWSS Madanpur Thana</t>
  </si>
  <si>
    <t>LWSS Chowki</t>
  </si>
  <si>
    <t>LWSS Sadwan Khas Lakhwal</t>
  </si>
  <si>
    <t>LWSS Kot Plahri</t>
  </si>
  <si>
    <t>LWSS Nurpur Town Phase-Ist.</t>
  </si>
  <si>
    <r>
      <rPr>
        <sz val="10"/>
        <color rgb="FF000000"/>
        <rFont val="Arial"/>
      </rPr>
      <t>LWSS Kalera Sangrela Pachan
Ph-Ist. 2nd. 3rd.</t>
    </r>
  </si>
  <si>
    <t>LWSS Har Tanan Ghain Lagore</t>
  </si>
  <si>
    <t>LWSS Banoli Damoh Chichian</t>
  </si>
  <si>
    <r>
      <rPr>
        <sz val="10"/>
        <color rgb="FF000000"/>
        <rFont val="Arial"/>
      </rPr>
      <t>LWSS Khel Moh Bariara Ph-
1st, 2nd &amp; 3rd</t>
    </r>
  </si>
  <si>
    <t>D/shala</t>
  </si>
  <si>
    <t>Jawali</t>
  </si>
  <si>
    <t>LWSS Mastgarh Ammni</t>
  </si>
  <si>
    <t>LWSS Behi Pathiar Phase-Ist.</t>
  </si>
  <si>
    <t>LWSS Jangal</t>
  </si>
  <si>
    <t>LWSS Jangal Phase-2nd.</t>
  </si>
  <si>
    <t>LWSS Kuther Bhatmoli</t>
  </si>
  <si>
    <t>LWSS Dol Nadhol</t>
  </si>
  <si>
    <t>LWSS Dol Nadhol Stage 1st</t>
  </si>
  <si>
    <t>LWSS Khabbal  Phase-1st.</t>
  </si>
  <si>
    <t>LWSS Nana Khas</t>
  </si>
  <si>
    <t xml:space="preserve">LWSS Harsar Ghar </t>
  </si>
  <si>
    <t>Lwss Dhar bara niangal</t>
  </si>
  <si>
    <t>Lwss Chichar tikker</t>
  </si>
  <si>
    <t>Gwss kotla</t>
  </si>
  <si>
    <t>WSS Jawali (Harijan Basti)</t>
  </si>
  <si>
    <t>LWSS Mawa</t>
  </si>
  <si>
    <t>LWSS Jawali, vill. Bhanie &amp;
Nagrotu</t>
  </si>
  <si>
    <t>LWSS Spail Katora.</t>
  </si>
  <si>
    <t>LWSS Ghar Jarot Phase-1st.</t>
  </si>
  <si>
    <t>LWSS Nagrota Surian Phase-
1st.</t>
  </si>
  <si>
    <t>LWSS Nandpur Katholi Phase-
1st.</t>
  </si>
  <si>
    <t>LWSS Nagrota Surian Phase-
2nd.</t>
  </si>
  <si>
    <t>LWSS Durana</t>
  </si>
  <si>
    <t>G. Total</t>
  </si>
  <si>
    <t>Abstract Chamba - Division Wise</t>
  </si>
  <si>
    <t xml:space="preserve">JSV DIVISION CHOWARI </t>
  </si>
  <si>
    <t>Assistance  Recommended</t>
  </si>
  <si>
    <t xml:space="preserve">Chamba </t>
  </si>
  <si>
    <t xml:space="preserve">Chowari </t>
  </si>
  <si>
    <t xml:space="preserve">WSS </t>
  </si>
  <si>
    <t xml:space="preserve">Well Storage Tank </t>
  </si>
  <si>
    <t xml:space="preserve">Intake structure </t>
  </si>
  <si>
    <t>Water Tank (Nos )</t>
  </si>
  <si>
    <t>Water Pumps(under equipment &amp; Machinery )</t>
  </si>
  <si>
    <t>Pumphouse (under Equipment &amp; Machinery )</t>
  </si>
  <si>
    <t>Water treatment Filteration plant (Nos)</t>
  </si>
  <si>
    <t xml:space="preserve">Water pipeline metre </t>
  </si>
  <si>
    <t xml:space="preserve">Sewerage </t>
  </si>
  <si>
    <t>sewer pipeline</t>
  </si>
  <si>
    <t>STP (Nos )</t>
  </si>
  <si>
    <t>Sanitation Pumps (nos)</t>
  </si>
  <si>
    <t xml:space="preserve">JSV DIVISION BHARMOUR </t>
  </si>
  <si>
    <t>Bharmour</t>
  </si>
  <si>
    <t xml:space="preserve">JSV DIVISION TISSA </t>
  </si>
  <si>
    <t>Tissa</t>
  </si>
  <si>
    <t xml:space="preserve">JSV DIVISION SALOONI </t>
  </si>
  <si>
    <t>Salooni</t>
  </si>
  <si>
    <t xml:space="preserve">JSV DIVISION KILLAR </t>
  </si>
  <si>
    <t>Killar</t>
  </si>
  <si>
    <t xml:space="preserve">JSV DIVISION CHAMBA </t>
  </si>
  <si>
    <t>Chamba</t>
  </si>
  <si>
    <t>Division wise detail of Schemes - Chamba Circle</t>
  </si>
  <si>
    <t xml:space="preserve">LWSS Kudera to kakira </t>
  </si>
  <si>
    <t xml:space="preserve">LWSS Naddle parchore </t>
  </si>
  <si>
    <t>Water Supply Scheme Fallahad</t>
  </si>
  <si>
    <t>Water Supply Scheme Kuthed</t>
  </si>
  <si>
    <t>Water Supply scheme Sapriyan
Ladhian</t>
  </si>
  <si>
    <t>Water Supply scheme Uperli
and Nichali Badingi</t>
  </si>
  <si>
    <t>Water Supply Scheme
Samloona</t>
  </si>
  <si>
    <t>Water Suppply Scheme Behi Chaled Mohtla</t>
  </si>
  <si>
    <t>Water Suppy Scheme Basolda</t>
  </si>
  <si>
    <t>WaterSupply scheme Chalari
Raipur Fagot Phase-1st</t>
  </si>
  <si>
    <t>WSS Bagdhar Manjdhar</t>
  </si>
  <si>
    <t>WSS BAGGI CHADIYARA</t>
  </si>
  <si>
    <t xml:space="preserve">WSS Bakan Dramman chambi  </t>
  </si>
  <si>
    <t>WSS Bannu Bassa Garh</t>
  </si>
  <si>
    <t>WSS Banooni Awan</t>
  </si>
  <si>
    <t xml:space="preserve">WSS Barla trimble </t>
  </si>
  <si>
    <t>WSS Baroh channun bagdhar</t>
  </si>
  <si>
    <t>WSS Bassa kaniarka pandol</t>
  </si>
  <si>
    <t>WSS Bhabhled</t>
  </si>
  <si>
    <t>WSS BHARED JOLNA</t>
  </si>
  <si>
    <t>WSS BHIORA</t>
  </si>
  <si>
    <t>WSS BITHAL 1st and 2nd</t>
  </si>
  <si>
    <t>WSS CHALADNI</t>
  </si>
  <si>
    <t xml:space="preserve">WSS Chalari Raipur Fagot  </t>
  </si>
  <si>
    <t>WSS CHHONTLU</t>
  </si>
  <si>
    <t xml:space="preserve">WSS Chowari town </t>
  </si>
  <si>
    <t>WSS Dangori</t>
  </si>
  <si>
    <t xml:space="preserve">WSS Dhullara Sihunta </t>
  </si>
  <si>
    <t>WSS Gareed Muradi</t>
  </si>
  <si>
    <t>Wss Ghared</t>
  </si>
  <si>
    <t>WSS Gudhal dharwaie Khargatta</t>
  </si>
  <si>
    <t>WSS HAGOOD</t>
  </si>
  <si>
    <t xml:space="preserve">WSS Hathidhar </t>
  </si>
  <si>
    <t>WSS Hatli gola</t>
  </si>
  <si>
    <t xml:space="preserve">WSS Hatli rohni </t>
  </si>
  <si>
    <t>WSS Jogindra kaman Trimath scheme</t>
  </si>
  <si>
    <t xml:space="preserve">WSS Kakira </t>
  </si>
  <si>
    <t>WSS Kalsan Rathbhor</t>
  </si>
  <si>
    <t>WSS Kamla triyu</t>
  </si>
  <si>
    <t xml:space="preserve">WSS Karah ka Nallah </t>
  </si>
  <si>
    <t>Wss katiyadi</t>
  </si>
  <si>
    <t>WSS Khaber Banet</t>
  </si>
  <si>
    <t>WSS Khadet</t>
  </si>
  <si>
    <t>WSS KHEOD DHAROON
BHATLADI</t>
  </si>
  <si>
    <t xml:space="preserve">WSS Khinora mohri tundi </t>
  </si>
  <si>
    <t xml:space="preserve">WSS Koona Chatlooni bhit balera </t>
  </si>
  <si>
    <t>Wss kumarka</t>
  </si>
  <si>
    <t>WSS L.O.H.MORTHU JOLNA</t>
  </si>
  <si>
    <t>WSS Lahad Khaddi Samliyata</t>
  </si>
  <si>
    <t xml:space="preserve">WSS Luhani </t>
  </si>
  <si>
    <t>WSS Malunda Scheme</t>
  </si>
  <si>
    <t>WSS MANJOIE</t>
  </si>
  <si>
    <t xml:space="preserve">WSS Morthu jolna  </t>
  </si>
  <si>
    <t xml:space="preserve">WSS Rajain Saroga </t>
  </si>
  <si>
    <t xml:space="preserve">WSS Rakhed purkhed  </t>
  </si>
  <si>
    <t>WSS RIKHGALLA
LODERGARH</t>
  </si>
  <si>
    <t xml:space="preserve">WSS Samote Jassure dukhar  </t>
  </si>
  <si>
    <t>WSS Sel Aled Katlu</t>
  </si>
  <si>
    <t>WSS SUNHAR GUGED</t>
  </si>
  <si>
    <t>WSS SURPADA 1st to 4th</t>
  </si>
  <si>
    <t xml:space="preserve">WSS Thulel  </t>
  </si>
  <si>
    <t>wss tundi jarie</t>
  </si>
  <si>
    <t>WSSc Sakrera Siguat Khorti</t>
  </si>
  <si>
    <t xml:space="preserve">Grand total </t>
  </si>
  <si>
    <t>WSS Bag Seri</t>
  </si>
  <si>
    <t>WSS Loa Bara</t>
  </si>
  <si>
    <t>WSS Dharna</t>
  </si>
  <si>
    <t>WSS Dulada Dhanada</t>
  </si>
  <si>
    <t>WSS Bandla Phagri</t>
  </si>
  <si>
    <t>WSS Sundhel Chalatra</t>
  </si>
  <si>
    <t>WSS Dhar Dharveta</t>
  </si>
  <si>
    <t>WSS Gurad Kamlhad</t>
  </si>
  <si>
    <t>WSS Bore Massu Arni</t>
  </si>
  <si>
    <t>WSS Bore Koor Jaintra</t>
  </si>
  <si>
    <t>WSS Kuned Jyoti</t>
  </si>
  <si>
    <t>WSS Gan Sakraina</t>
  </si>
  <si>
    <t>WSS Gan Preena Chanela</t>
  </si>
  <si>
    <t>LIS Radi</t>
  </si>
  <si>
    <t>WSS Chanhouta Mandhota in GP Chanhouta</t>
  </si>
  <si>
    <t>WSS Sutkar Banon Holi in GP Holi</t>
  </si>
  <si>
    <t>WSS Kuwarsi in GP Kuwarsi</t>
  </si>
  <si>
    <t>WSS Guwad Guwala Kuleth in GP Kuleth</t>
  </si>
  <si>
    <t>WSS Kalah Gadol in GP Kuthed</t>
  </si>
  <si>
    <t>WSS Tiyari in GP Kuthed</t>
  </si>
  <si>
    <t>WSS Saloon in GP Sahan</t>
  </si>
  <si>
    <t>WSS Khol in GP Kuthed</t>
  </si>
  <si>
    <t>WSS Deol in GP Deol</t>
  </si>
  <si>
    <t>WSS Guwad Bajol in GP Bajol</t>
  </si>
  <si>
    <t>WSS Nayagran in GP Nayagran</t>
  </si>
  <si>
    <t>WSS Chakroutha Guwad Bhajnaili in GP Garola</t>
  </si>
  <si>
    <t>WSS Sulakhar Mindra Dhakog in GP Ulansa</t>
  </si>
  <si>
    <t>WSS Dighu to Durgethi in GP Durgethi</t>
  </si>
  <si>
    <t>WSS Aura Guwad Sunkar in GP Aura</t>
  </si>
  <si>
    <t>WSS Urei Ghatore in GP Jagat</t>
  </si>
  <si>
    <t>WSS Ullansa in GP Ulansa</t>
  </si>
  <si>
    <t>WSS Aggasan Rettan Siur in GPSiur</t>
  </si>
  <si>
    <t>WSS Kugti</t>
  </si>
  <si>
    <t>WSS Hadsar in GP Hadsar</t>
  </si>
  <si>
    <t>WSS Pranghala</t>
  </si>
  <si>
    <t>WSS Khund Saru Sathli</t>
  </si>
  <si>
    <t>WSS Rajour</t>
  </si>
  <si>
    <t>WSS Bharmour</t>
  </si>
  <si>
    <t>WSS Sawanpur Dadma</t>
  </si>
  <si>
    <t>LWSS Khani Lahal</t>
  </si>
  <si>
    <t>WSS Banni Devi</t>
  </si>
  <si>
    <t>WSS khanog silpari</t>
  </si>
  <si>
    <t>WSS Balmuin</t>
  </si>
  <si>
    <t>Grand Total</t>
  </si>
  <si>
    <t>Assistance Recommended</t>
  </si>
  <si>
    <t>WSS BHATRUNDI IN GP DEHROG</t>
  </si>
  <si>
    <t>Well Storage Tank</t>
  </si>
  <si>
    <t>Intake Structure</t>
  </si>
  <si>
    <t>Water Tank (nOs)</t>
  </si>
  <si>
    <t>Water Pumps ( Under equipment and machiner)</t>
  </si>
  <si>
    <t>Pump house ( Under equipment and machiner)</t>
  </si>
  <si>
    <t>Water treatment and filteration plant (Nos)</t>
  </si>
  <si>
    <r>
      <rPr>
        <sz val="10"/>
        <color theme="1"/>
        <rFont val="Calibri"/>
      </rPr>
      <t>Water Pipeline</t>
    </r>
    <r>
      <rPr>
        <b/>
        <sz val="10"/>
        <color theme="1"/>
        <rFont val="Calibri"/>
      </rPr>
      <t xml:space="preserve"> meter</t>
    </r>
  </si>
  <si>
    <t>WSS GHADUNCHI TO GP LESWIN</t>
  </si>
  <si>
    <r>
      <rPr>
        <sz val="10"/>
        <color theme="1"/>
        <rFont val="Calibri"/>
      </rPr>
      <t>Water Pipeline</t>
    </r>
    <r>
      <rPr>
        <b/>
        <sz val="10"/>
        <color theme="1"/>
        <rFont val="Calibri"/>
      </rPr>
      <t xml:space="preserve"> meter</t>
    </r>
  </si>
  <si>
    <t>WSS JURI BHARADUIN IN GP CHARDA</t>
  </si>
  <si>
    <r>
      <rPr>
        <sz val="10"/>
        <color theme="1"/>
        <rFont val="Calibri"/>
      </rPr>
      <t>Water Pipeline</t>
    </r>
    <r>
      <rPr>
        <b/>
        <sz val="10"/>
        <color theme="1"/>
        <rFont val="Calibri"/>
      </rPr>
      <t xml:space="preserve"> meter</t>
    </r>
  </si>
  <si>
    <t>WSS Tikrigarh Pukhriyal</t>
  </si>
  <si>
    <r>
      <rPr>
        <sz val="10"/>
        <color theme="1"/>
        <rFont val="Calibri"/>
      </rPr>
      <t>Water Pipeline</t>
    </r>
    <r>
      <rPr>
        <b/>
        <sz val="10"/>
        <color theme="1"/>
        <rFont val="Calibri"/>
      </rPr>
      <t xml:space="preserve"> meter</t>
    </r>
  </si>
  <si>
    <t>WSS CHILLI &amp; ITS SURROUNDING AREA</t>
  </si>
  <si>
    <r>
      <rPr>
        <sz val="10"/>
        <color theme="1"/>
        <rFont val="Calibri"/>
      </rPr>
      <t>Water Pipeline</t>
    </r>
    <r>
      <rPr>
        <b/>
        <sz val="10"/>
        <color theme="1"/>
        <rFont val="Calibri"/>
      </rPr>
      <t xml:space="preserve"> meter</t>
    </r>
  </si>
  <si>
    <t>Remodelling &amp; Augmentation of various WSS under GP Bhagheigarh &amp; Charda</t>
  </si>
  <si>
    <r>
      <rPr>
        <sz val="10"/>
        <color theme="1"/>
        <rFont val="Calibri"/>
      </rPr>
      <t>Water Pipeline</t>
    </r>
    <r>
      <rPr>
        <b/>
        <sz val="10"/>
        <color theme="1"/>
        <rFont val="Calibri"/>
      </rPr>
      <t xml:space="preserve"> meter</t>
    </r>
  </si>
  <si>
    <t>Tapping additional source &amp; improvement of various WSS under GP chanju &amp; dehra</t>
  </si>
  <si>
    <r>
      <rPr>
        <sz val="10"/>
        <color theme="1"/>
        <rFont val="Calibri"/>
      </rPr>
      <t>Water Pipeline</t>
    </r>
    <r>
      <rPr>
        <b/>
        <sz val="10"/>
        <color theme="1"/>
        <rFont val="Calibri"/>
      </rPr>
      <t xml:space="preserve"> meter</t>
    </r>
  </si>
  <si>
    <t>WSS Rundal Kilwalha GP Thalli</t>
  </si>
  <si>
    <r>
      <rPr>
        <sz val="10"/>
        <color theme="1"/>
        <rFont val="Calibri"/>
      </rPr>
      <t>Water Pipeline</t>
    </r>
    <r>
      <rPr>
        <b/>
        <sz val="10"/>
        <color theme="1"/>
        <rFont val="Calibri"/>
      </rPr>
      <t xml:space="preserve"> meter</t>
    </r>
  </si>
  <si>
    <t>WSS NARED KUMHARKA</t>
  </si>
  <si>
    <r>
      <rPr>
        <sz val="10"/>
        <color theme="1"/>
        <rFont val="Calibri"/>
      </rPr>
      <t>Water Pipeline</t>
    </r>
    <r>
      <rPr>
        <b/>
        <sz val="10"/>
        <color theme="1"/>
        <rFont val="Calibri"/>
      </rPr>
      <t xml:space="preserve"> meter</t>
    </r>
  </si>
  <si>
    <t xml:space="preserve">WSS SIMRA KUTHED </t>
  </si>
  <si>
    <r>
      <rPr>
        <sz val="10"/>
        <color theme="1"/>
        <rFont val="Calibri"/>
      </rPr>
      <t>Water Pipeline</t>
    </r>
    <r>
      <rPr>
        <b/>
        <sz val="10"/>
        <color theme="1"/>
        <rFont val="Calibri"/>
      </rPr>
      <t xml:space="preserve"> meter</t>
    </r>
  </si>
  <si>
    <t>WSS THALLI</t>
  </si>
  <si>
    <r>
      <rPr>
        <sz val="10"/>
        <color theme="1"/>
        <rFont val="Calibri"/>
      </rPr>
      <t>Water Pipeline</t>
    </r>
    <r>
      <rPr>
        <b/>
        <sz val="10"/>
        <color theme="1"/>
        <rFont val="Calibri"/>
      </rPr>
      <t xml:space="preserve"> meter</t>
    </r>
  </si>
  <si>
    <t>WSS KANGELLA PATHA</t>
  </si>
  <si>
    <r>
      <rPr>
        <sz val="10"/>
        <color theme="1"/>
        <rFont val="Calibri"/>
      </rPr>
      <t>Water Pipeline</t>
    </r>
    <r>
      <rPr>
        <b/>
        <sz val="10"/>
        <color theme="1"/>
        <rFont val="Calibri"/>
      </rPr>
      <t xml:space="preserve"> meter</t>
    </r>
  </si>
  <si>
    <t>WSS Kathwar Bhagheigarh</t>
  </si>
  <si>
    <r>
      <rPr>
        <sz val="10"/>
        <color theme="1"/>
        <rFont val="Calibri"/>
      </rPr>
      <t>Water Pipeline</t>
    </r>
    <r>
      <rPr>
        <b/>
        <sz val="10"/>
        <color theme="1"/>
        <rFont val="Calibri"/>
      </rPr>
      <t xml:space="preserve"> meter</t>
    </r>
  </si>
  <si>
    <t>WSS Mandola pathwal</t>
  </si>
  <si>
    <r>
      <rPr>
        <sz val="10"/>
        <color theme="1"/>
        <rFont val="Calibri"/>
      </rPr>
      <t>Water Pipeline</t>
    </r>
    <r>
      <rPr>
        <b/>
        <sz val="10"/>
        <color theme="1"/>
        <rFont val="Calibri"/>
      </rPr>
      <t xml:space="preserve"> meter</t>
    </r>
  </si>
  <si>
    <t>Providing water supply Scheme to drought affected habitations under various wss under GP Mangli Bunderi Junas and Guila tehsil Churah Distt. Chamba Hp</t>
  </si>
  <si>
    <r>
      <rPr>
        <sz val="10"/>
        <color theme="1"/>
        <rFont val="Calibri"/>
      </rPr>
      <t>Water Pipeline</t>
    </r>
    <r>
      <rPr>
        <b/>
        <sz val="10"/>
        <color theme="1"/>
        <rFont val="Calibri"/>
      </rPr>
      <t xml:space="preserve"> meter</t>
    </r>
  </si>
  <si>
    <t>Providing water supply Scheme to drought affected habitations under various wss under GP Snwal, Shalellabari ,Dehgram, Jhajjakothi Thanikothi,Kuthed Bodhora &amp; Hartwas   tehsil Churah Distt. Chamba H</t>
  </si>
  <si>
    <r>
      <rPr>
        <sz val="10"/>
        <color theme="1"/>
        <rFont val="Calibri"/>
      </rPr>
      <t>Water Pipeline</t>
    </r>
    <r>
      <rPr>
        <b/>
        <sz val="10"/>
        <color theme="1"/>
        <rFont val="Calibri"/>
      </rPr>
      <t xml:space="preserve"> meter</t>
    </r>
  </si>
  <si>
    <t>Providing FHTC and Improvment  of various WSS under GP Sanwal Shalellabari Dehgram and Junas Tehsil Churah Distt. Chamba Hp</t>
  </si>
  <si>
    <r>
      <rPr>
        <sz val="10"/>
        <color theme="1"/>
        <rFont val="Calibri"/>
      </rPr>
      <t>Water Pipeline</t>
    </r>
    <r>
      <rPr>
        <b/>
        <sz val="10"/>
        <color theme="1"/>
        <rFont val="Calibri"/>
      </rPr>
      <t xml:space="preserve"> meter</t>
    </r>
  </si>
  <si>
    <t>Improvement and Aug. of Various WSS under GP Mangli</t>
  </si>
  <si>
    <r>
      <rPr>
        <sz val="10"/>
        <color theme="1"/>
        <rFont val="Calibri"/>
      </rPr>
      <t>Water Pipeline</t>
    </r>
    <r>
      <rPr>
        <b/>
        <sz val="10"/>
        <color theme="1"/>
        <rFont val="Calibri"/>
      </rPr>
      <t xml:space="preserve"> meter</t>
    </r>
  </si>
  <si>
    <t xml:space="preserve">WSS JHAJJAKOTHI GP Jhajjakothi </t>
  </si>
  <si>
    <r>
      <rPr>
        <sz val="10"/>
        <color theme="1"/>
        <rFont val="Calibri"/>
      </rPr>
      <t>Water Pipeline</t>
    </r>
    <r>
      <rPr>
        <b/>
        <sz val="10"/>
        <color theme="1"/>
        <rFont val="Calibri"/>
      </rPr>
      <t xml:space="preserve"> meter</t>
    </r>
  </si>
  <si>
    <t xml:space="preserve">WSS Kaila Kaprunj </t>
  </si>
  <si>
    <r>
      <rPr>
        <sz val="10"/>
        <color theme="1"/>
        <rFont val="Calibri"/>
      </rPr>
      <t>Water Pipeline</t>
    </r>
    <r>
      <rPr>
        <b/>
        <sz val="10"/>
        <color theme="1"/>
        <rFont val="Calibri"/>
      </rPr>
      <t xml:space="preserve"> meter</t>
    </r>
  </si>
  <si>
    <t xml:space="preserve">WSS Hiyad Kulthot GP Hiyad </t>
  </si>
  <si>
    <r>
      <rPr>
        <sz val="10"/>
        <color theme="1"/>
        <rFont val="Calibri"/>
      </rPr>
      <t>Water Pipeline</t>
    </r>
    <r>
      <rPr>
        <b/>
        <sz val="10"/>
        <color theme="1"/>
        <rFont val="Calibri"/>
      </rPr>
      <t xml:space="preserve"> meter</t>
    </r>
  </si>
  <si>
    <t xml:space="preserve">WSS Thaneikothi GP Thaneikothi </t>
  </si>
  <si>
    <r>
      <rPr>
        <sz val="10"/>
        <color theme="1"/>
        <rFont val="Calibri"/>
      </rPr>
      <t>Water Pipeline</t>
    </r>
    <r>
      <rPr>
        <b/>
        <sz val="10"/>
        <color theme="1"/>
        <rFont val="Calibri"/>
      </rPr>
      <t xml:space="preserve"> meter</t>
    </r>
  </si>
  <si>
    <t>Remodelling and Aug of various WSS under GPJhajjakothi Thanikothi,Kuthed Bodhora &amp; Hartwas   tehsil Churah Distt. Chamba Hp</t>
  </si>
  <si>
    <r>
      <rPr>
        <sz val="10"/>
        <color theme="1"/>
        <rFont val="Calibri"/>
      </rPr>
      <t>Water Pipeline</t>
    </r>
    <r>
      <rPr>
        <b/>
        <sz val="10"/>
        <color theme="1"/>
        <rFont val="Calibri"/>
      </rPr>
      <t xml:space="preserve"> meter</t>
    </r>
  </si>
  <si>
    <t xml:space="preserve">WSS Seikothi GP Seikothi </t>
  </si>
  <si>
    <r>
      <rPr>
        <sz val="10"/>
        <color theme="1"/>
        <rFont val="Calibri"/>
      </rPr>
      <t>Water Pipeline</t>
    </r>
    <r>
      <rPr>
        <b/>
        <sz val="10"/>
        <color theme="1"/>
        <rFont val="Calibri"/>
      </rPr>
      <t xml:space="preserve"> meter</t>
    </r>
  </si>
  <si>
    <t>WSS Sanwal Kandolu</t>
  </si>
  <si>
    <r>
      <rPr>
        <sz val="10"/>
        <color theme="1"/>
        <rFont val="Calibri"/>
      </rPr>
      <t>Water Pipeline</t>
    </r>
    <r>
      <rPr>
        <b/>
        <sz val="10"/>
        <color theme="1"/>
        <rFont val="Calibri"/>
      </rPr>
      <t xml:space="preserve"> meter</t>
    </r>
  </si>
  <si>
    <t>WSS Dehgram GP Dehgram</t>
  </si>
  <si>
    <r>
      <rPr>
        <sz val="10"/>
        <color theme="1"/>
        <rFont val="Calibri"/>
      </rPr>
      <t>Water Pipeline</t>
    </r>
    <r>
      <rPr>
        <b/>
        <sz val="10"/>
        <color theme="1"/>
        <rFont val="Calibri"/>
      </rPr>
      <t xml:space="preserve"> meter</t>
    </r>
  </si>
  <si>
    <t>WSS Kalhel Sind Rakh</t>
  </si>
  <si>
    <r>
      <rPr>
        <sz val="10"/>
        <color theme="1"/>
        <rFont val="Calibri"/>
      </rPr>
      <t>Water Pipeline</t>
    </r>
    <r>
      <rPr>
        <b/>
        <sz val="10"/>
        <color theme="1"/>
        <rFont val="Calibri"/>
      </rPr>
      <t xml:space="preserve"> meter</t>
    </r>
  </si>
  <si>
    <t>WSS Saloh Rakhalu</t>
  </si>
  <si>
    <r>
      <rPr>
        <sz val="10"/>
        <color theme="1"/>
        <rFont val="Calibri"/>
      </rPr>
      <t>Water Pipeline</t>
    </r>
    <r>
      <rPr>
        <b/>
        <sz val="10"/>
        <color theme="1"/>
        <rFont val="Calibri"/>
      </rPr>
      <t xml:space="preserve"> meter</t>
    </r>
  </si>
  <si>
    <t xml:space="preserve">WSS Kuthed Lakhunda </t>
  </si>
  <si>
    <r>
      <rPr>
        <sz val="10"/>
        <color theme="1"/>
        <rFont val="Calibri"/>
      </rPr>
      <t>Water Pipeline</t>
    </r>
    <r>
      <rPr>
        <b/>
        <sz val="10"/>
        <color theme="1"/>
        <rFont val="Calibri"/>
      </rPr>
      <t xml:space="preserve"> meter</t>
    </r>
  </si>
  <si>
    <t>WSS Chanan Chanhan</t>
  </si>
  <si>
    <r>
      <rPr>
        <sz val="10"/>
        <color theme="1"/>
        <rFont val="Calibri"/>
      </rPr>
      <t>Water Pipeline</t>
    </r>
    <r>
      <rPr>
        <b/>
        <sz val="10"/>
        <color theme="1"/>
        <rFont val="Calibri"/>
      </rPr>
      <t xml:space="preserve"> meter</t>
    </r>
  </si>
  <si>
    <t xml:space="preserve">WSS Helan Gadyog </t>
  </si>
  <si>
    <r>
      <rPr>
        <sz val="10"/>
        <color theme="1"/>
        <rFont val="Calibri"/>
      </rPr>
      <t>Water Pipeline</t>
    </r>
    <r>
      <rPr>
        <b/>
        <sz val="10"/>
        <color theme="1"/>
        <rFont val="Calibri"/>
      </rPr>
      <t xml:space="preserve"> meter</t>
    </r>
  </si>
  <si>
    <t>WSS Fanota Dwari</t>
  </si>
  <si>
    <r>
      <rPr>
        <sz val="10"/>
        <color theme="1"/>
        <rFont val="Calibri"/>
      </rPr>
      <t>Water Pipeline</t>
    </r>
    <r>
      <rPr>
        <b/>
        <sz val="10"/>
        <color theme="1"/>
        <rFont val="Calibri"/>
      </rPr>
      <t xml:space="preserve"> meter</t>
    </r>
  </si>
  <si>
    <t>WSS Tissa</t>
  </si>
  <si>
    <r>
      <rPr>
        <sz val="10"/>
        <color theme="1"/>
        <rFont val="Calibri"/>
      </rPr>
      <t>Water Pipeline</t>
    </r>
    <r>
      <rPr>
        <b/>
        <sz val="10"/>
        <color theme="1"/>
        <rFont val="Calibri"/>
      </rPr>
      <t xml:space="preserve"> meter</t>
    </r>
  </si>
  <si>
    <t>WSS Bhanjraru</t>
  </si>
  <si>
    <r>
      <rPr>
        <sz val="10"/>
        <color theme="1"/>
        <rFont val="Calibri"/>
      </rPr>
      <t>Water Pipeline</t>
    </r>
    <r>
      <rPr>
        <b/>
        <sz val="10"/>
        <color theme="1"/>
        <rFont val="Calibri"/>
      </rPr>
      <t xml:space="preserve"> meter</t>
    </r>
  </si>
  <si>
    <t>WSS Dunad Khakhri</t>
  </si>
  <si>
    <r>
      <rPr>
        <sz val="10"/>
        <color theme="1"/>
        <rFont val="Calibri"/>
      </rPr>
      <t>Water Pipeline</t>
    </r>
    <r>
      <rPr>
        <b/>
        <sz val="10"/>
        <color theme="1"/>
        <rFont val="Calibri"/>
      </rPr>
      <t xml:space="preserve"> meter</t>
    </r>
  </si>
  <si>
    <t>WSS Shikari Damog</t>
  </si>
  <si>
    <r>
      <rPr>
        <sz val="10"/>
        <color theme="1"/>
        <rFont val="Calibri"/>
      </rPr>
      <t>Water Pipeline</t>
    </r>
    <r>
      <rPr>
        <b/>
        <sz val="10"/>
        <color theme="1"/>
        <rFont val="Calibri"/>
      </rPr>
      <t xml:space="preserve"> meter</t>
    </r>
  </si>
  <si>
    <t>Nera Kanda Donka</t>
  </si>
  <si>
    <r>
      <rPr>
        <sz val="10"/>
        <color theme="1"/>
        <rFont val="Calibri"/>
      </rPr>
      <t>Water Pipeline</t>
    </r>
    <r>
      <rPr>
        <b/>
        <sz val="10"/>
        <color theme="1"/>
        <rFont val="Calibri"/>
      </rPr>
      <t xml:space="preserve"> meter</t>
    </r>
  </si>
  <si>
    <t>WSS Danga Makhuwa</t>
  </si>
  <si>
    <r>
      <rPr>
        <sz val="10"/>
        <color theme="1"/>
        <rFont val="Calibri"/>
      </rPr>
      <t>Water Pipeline</t>
    </r>
    <r>
      <rPr>
        <b/>
        <sz val="10"/>
        <color theme="1"/>
        <rFont val="Calibri"/>
      </rPr>
      <t xml:space="preserve"> meter</t>
    </r>
  </si>
  <si>
    <t>WSS Chhampa Pulug</t>
  </si>
  <si>
    <r>
      <rPr>
        <sz val="10"/>
        <color theme="1"/>
        <rFont val="Calibri"/>
      </rPr>
      <t>Water Pipeline</t>
    </r>
    <r>
      <rPr>
        <b/>
        <sz val="10"/>
        <color theme="1"/>
        <rFont val="Calibri"/>
      </rPr>
      <t xml:space="preserve"> meter</t>
    </r>
  </si>
  <si>
    <t>Aug of various WSS Khajuwa</t>
  </si>
  <si>
    <r>
      <rPr>
        <sz val="10"/>
        <color theme="1"/>
        <rFont val="Calibri"/>
      </rPr>
      <t>Water Pipeline</t>
    </r>
    <r>
      <rPr>
        <b/>
        <sz val="10"/>
        <color theme="1"/>
        <rFont val="Calibri"/>
      </rPr>
      <t xml:space="preserve"> meter</t>
    </r>
  </si>
  <si>
    <t>Imp of various WSS under GP Tissa i and Bhanjraru</t>
  </si>
  <si>
    <r>
      <rPr>
        <sz val="10"/>
        <color theme="1"/>
        <rFont val="Calibri"/>
      </rPr>
      <t>Water Pipeline</t>
    </r>
    <r>
      <rPr>
        <b/>
        <sz val="10"/>
        <color theme="1"/>
        <rFont val="Calibri"/>
      </rPr>
      <t xml:space="preserve"> meter</t>
    </r>
  </si>
  <si>
    <t>Rem and Aug of various WS Tissa Ii and Jungra</t>
  </si>
  <si>
    <r>
      <rPr>
        <sz val="10"/>
        <color theme="1"/>
        <rFont val="Calibri"/>
      </rPr>
      <t>Water Pipeline</t>
    </r>
    <r>
      <rPr>
        <b/>
        <sz val="10"/>
        <color theme="1"/>
        <rFont val="Calibri"/>
      </rPr>
      <t xml:space="preserve"> meter</t>
    </r>
  </si>
  <si>
    <t xml:space="preserve">Rem of various wss under GP Tepa Devikothi Ghulei Bairagarh and satyas </t>
  </si>
  <si>
    <r>
      <rPr>
        <sz val="10"/>
        <color theme="1"/>
        <rFont val="Calibri"/>
      </rPr>
      <t>Water Pipeline</t>
    </r>
    <r>
      <rPr>
        <b/>
        <sz val="10"/>
        <color theme="1"/>
        <rFont val="Calibri"/>
      </rPr>
      <t xml:space="preserve"> meter</t>
    </r>
  </si>
  <si>
    <t>Wss loni Anella</t>
  </si>
  <si>
    <r>
      <rPr>
        <sz val="10"/>
        <color theme="1"/>
        <rFont val="Calibri"/>
      </rPr>
      <t>Water Pipeline</t>
    </r>
    <r>
      <rPr>
        <b/>
        <sz val="10"/>
        <color theme="1"/>
        <rFont val="Calibri"/>
      </rPr>
      <t xml:space="preserve"> meter</t>
    </r>
  </si>
  <si>
    <t>Wss khabar Dullar Phase ll</t>
  </si>
  <si>
    <r>
      <rPr>
        <sz val="10"/>
        <color theme="1"/>
        <rFont val="Calibri"/>
      </rPr>
      <t>Water Pipeline</t>
    </r>
    <r>
      <rPr>
        <b/>
        <sz val="10"/>
        <color theme="1"/>
        <rFont val="Calibri"/>
      </rPr>
      <t xml:space="preserve"> meter</t>
    </r>
  </si>
  <si>
    <t>Wss Haryanju behi bag Phase ll</t>
  </si>
  <si>
    <r>
      <rPr>
        <sz val="10"/>
        <color theme="1"/>
        <rFont val="Calibri"/>
      </rPr>
      <t>Water Pipeline</t>
    </r>
    <r>
      <rPr>
        <b/>
        <sz val="10"/>
        <color theme="1"/>
        <rFont val="Calibri"/>
      </rPr>
      <t xml:space="preserve"> meter</t>
    </r>
  </si>
  <si>
    <t>Wss Behra</t>
  </si>
  <si>
    <r>
      <rPr>
        <sz val="10"/>
        <color theme="1"/>
        <rFont val="Calibri"/>
      </rPr>
      <t>Water Pipeline</t>
    </r>
    <r>
      <rPr>
        <b/>
        <sz val="10"/>
        <color theme="1"/>
        <rFont val="Calibri"/>
      </rPr>
      <t xml:space="preserve"> meter</t>
    </r>
  </si>
  <si>
    <t>Wss kandla Phasell</t>
  </si>
  <si>
    <r>
      <rPr>
        <sz val="10"/>
        <color theme="1"/>
        <rFont val="Calibri"/>
      </rPr>
      <t>Water Pipeline</t>
    </r>
    <r>
      <rPr>
        <b/>
        <sz val="10"/>
        <color theme="1"/>
        <rFont val="Calibri"/>
      </rPr>
      <t xml:space="preserve"> meter</t>
    </r>
  </si>
  <si>
    <t>Wss Pukhri</t>
  </si>
  <si>
    <r>
      <rPr>
        <sz val="10"/>
        <color theme="1"/>
        <rFont val="Calibri"/>
      </rPr>
      <t>Water Pipeline</t>
    </r>
    <r>
      <rPr>
        <b/>
        <sz val="10"/>
        <color theme="1"/>
        <rFont val="Calibri"/>
      </rPr>
      <t xml:space="preserve"> meter</t>
    </r>
  </si>
  <si>
    <t>Wss Dharuie Bhumani</t>
  </si>
  <si>
    <r>
      <rPr>
        <sz val="10"/>
        <color theme="1"/>
        <rFont val="Calibri"/>
      </rPr>
      <t>Water Pipeline</t>
    </r>
    <r>
      <rPr>
        <b/>
        <sz val="10"/>
        <color theme="1"/>
        <rFont val="Calibri"/>
      </rPr>
      <t xml:space="preserve"> meter</t>
    </r>
  </si>
  <si>
    <t>Wss chhani sonthli</t>
  </si>
  <si>
    <r>
      <rPr>
        <sz val="10"/>
        <color theme="1"/>
        <rFont val="Calibri"/>
      </rPr>
      <t>Water Pipeline</t>
    </r>
    <r>
      <rPr>
        <b/>
        <sz val="10"/>
        <color theme="1"/>
        <rFont val="Calibri"/>
      </rPr>
      <t xml:space="preserve"> meter</t>
    </r>
  </si>
  <si>
    <t>LWSS Palehi to Baroh</t>
  </si>
  <si>
    <r>
      <rPr>
        <sz val="10"/>
        <color theme="1"/>
        <rFont val="Calibri"/>
      </rPr>
      <t>Water Pipeline</t>
    </r>
    <r>
      <rPr>
        <b/>
        <sz val="10"/>
        <color theme="1"/>
        <rFont val="Calibri"/>
      </rPr>
      <t xml:space="preserve"> meter</t>
    </r>
  </si>
  <si>
    <t>WSS Bhardar Badota (Phase Timan, Fathar &amp; Haryanju)</t>
  </si>
  <si>
    <r>
      <rPr>
        <sz val="10"/>
        <color theme="1"/>
        <rFont val="Calibri"/>
      </rPr>
      <t>Water Pipeline</t>
    </r>
    <r>
      <rPr>
        <b/>
        <sz val="10"/>
        <color theme="1"/>
        <rFont val="Calibri"/>
      </rPr>
      <t xml:space="preserve"> meter</t>
    </r>
  </si>
  <si>
    <t>WSS Rajnagar</t>
  </si>
  <si>
    <r>
      <rPr>
        <sz val="10"/>
        <color theme="1"/>
        <rFont val="Calibri"/>
      </rPr>
      <t>Water Pipeline</t>
    </r>
    <r>
      <rPr>
        <b/>
        <sz val="10"/>
        <color theme="1"/>
        <rFont val="Calibri"/>
      </rPr>
      <t xml:space="preserve"> meter</t>
    </r>
  </si>
  <si>
    <t>WSS Chhoie Chatrahan</t>
  </si>
  <si>
    <r>
      <rPr>
        <sz val="10"/>
        <color theme="1"/>
        <rFont val="Calibri"/>
      </rPr>
      <t>Water Pipeline</t>
    </r>
    <r>
      <rPr>
        <b/>
        <sz val="10"/>
        <color theme="1"/>
        <rFont val="Calibri"/>
      </rPr>
      <t xml:space="preserve"> meter</t>
    </r>
  </si>
  <si>
    <t>WSS Beth</t>
  </si>
  <si>
    <r>
      <rPr>
        <sz val="10"/>
        <color theme="1"/>
        <rFont val="Calibri"/>
      </rPr>
      <t>Water Pipeline</t>
    </r>
    <r>
      <rPr>
        <b/>
        <sz val="10"/>
        <color theme="1"/>
        <rFont val="Calibri"/>
      </rPr>
      <t xml:space="preserve"> meter</t>
    </r>
  </si>
  <si>
    <t>Nihuin Bhuin Shakti Dehra</t>
  </si>
  <si>
    <r>
      <rPr>
        <sz val="10"/>
        <color theme="1"/>
        <rFont val="Calibri"/>
      </rPr>
      <t>Water Pipeline</t>
    </r>
    <r>
      <rPr>
        <b/>
        <sz val="10"/>
        <color theme="1"/>
        <rFont val="Calibri"/>
      </rPr>
      <t xml:space="preserve"> meter</t>
    </r>
  </si>
  <si>
    <t>WSS Gatyanu Dug Makolsu</t>
  </si>
  <si>
    <r>
      <rPr>
        <sz val="10"/>
        <color theme="1"/>
        <rFont val="Calibri"/>
      </rPr>
      <t>Water Pipeline</t>
    </r>
    <r>
      <rPr>
        <b/>
        <sz val="10"/>
        <color theme="1"/>
        <rFont val="Calibri"/>
      </rPr>
      <t xml:space="preserve"> meter</t>
    </r>
  </si>
  <si>
    <t>WSS Ind Kahlo Kiani</t>
  </si>
  <si>
    <r>
      <rPr>
        <sz val="10"/>
        <color theme="1"/>
        <rFont val="Calibri"/>
      </rPr>
      <t>Water Pipeline</t>
    </r>
    <r>
      <rPr>
        <b/>
        <sz val="10"/>
        <color theme="1"/>
        <rFont val="Calibri"/>
      </rPr>
      <t xml:space="preserve"> meter</t>
    </r>
  </si>
  <si>
    <t>WSS Salphar Thathokra</t>
  </si>
  <si>
    <r>
      <rPr>
        <sz val="10"/>
        <color theme="1"/>
        <rFont val="Calibri"/>
      </rPr>
      <t>Water Pipeline</t>
    </r>
    <r>
      <rPr>
        <b/>
        <sz val="10"/>
        <color theme="1"/>
        <rFont val="Calibri"/>
      </rPr>
      <t xml:space="preserve"> meter</t>
    </r>
  </si>
  <si>
    <t>WSS Kainthly Bhalod</t>
  </si>
  <si>
    <r>
      <rPr>
        <sz val="10"/>
        <color theme="1"/>
        <rFont val="Calibri"/>
      </rPr>
      <t>Water Pipeline</t>
    </r>
    <r>
      <rPr>
        <b/>
        <sz val="10"/>
        <color theme="1"/>
        <rFont val="Calibri"/>
      </rPr>
      <t xml:space="preserve"> meter</t>
    </r>
  </si>
  <si>
    <t>WSS Sukhretha Dullar</t>
  </si>
  <si>
    <r>
      <rPr>
        <sz val="10"/>
        <color theme="1"/>
        <rFont val="Calibri"/>
      </rPr>
      <t>Water Pipeline</t>
    </r>
    <r>
      <rPr>
        <b/>
        <sz val="10"/>
        <color theme="1"/>
        <rFont val="Calibri"/>
      </rPr>
      <t xml:space="preserve"> meter</t>
    </r>
  </si>
  <si>
    <t>WSS Hamal Banjal Mawa</t>
  </si>
  <si>
    <r>
      <rPr>
        <sz val="10"/>
        <color theme="1"/>
        <rFont val="Calibri"/>
      </rPr>
      <t>Water Pipeline</t>
    </r>
    <r>
      <rPr>
        <b/>
        <sz val="10"/>
        <color theme="1"/>
        <rFont val="Calibri"/>
      </rPr>
      <t xml:space="preserve"> meter</t>
    </r>
  </si>
  <si>
    <t>WSS Karori Khopradhar</t>
  </si>
  <si>
    <r>
      <rPr>
        <sz val="10"/>
        <color theme="1"/>
        <rFont val="Calibri"/>
      </rPr>
      <t>Water Pipeline</t>
    </r>
    <r>
      <rPr>
        <b/>
        <sz val="10"/>
        <color theme="1"/>
        <rFont val="Calibri"/>
      </rPr>
      <t xml:space="preserve"> meter</t>
    </r>
  </si>
  <si>
    <t>WSS Hadot Mani Sandhi</t>
  </si>
  <si>
    <r>
      <rPr>
        <sz val="10"/>
        <color theme="1"/>
        <rFont val="Calibri"/>
      </rPr>
      <t>Water Pipeline</t>
    </r>
    <r>
      <rPr>
        <b/>
        <sz val="10"/>
        <color theme="1"/>
        <rFont val="Calibri"/>
      </rPr>
      <t xml:space="preserve"> meter</t>
    </r>
  </si>
  <si>
    <t>WSS Masroond</t>
  </si>
  <si>
    <r>
      <rPr>
        <sz val="10"/>
        <color theme="1"/>
        <rFont val="Calibri"/>
      </rPr>
      <t>Water Pipeline</t>
    </r>
    <r>
      <rPr>
        <b/>
        <sz val="10"/>
        <color theme="1"/>
        <rFont val="Calibri"/>
      </rPr>
      <t xml:space="preserve"> meter</t>
    </r>
  </si>
  <si>
    <t>WSS Madruwa Tilla Satwani</t>
  </si>
  <si>
    <r>
      <rPr>
        <sz val="10"/>
        <color theme="1"/>
        <rFont val="Calibri"/>
      </rPr>
      <t>Water Pipeline</t>
    </r>
    <r>
      <rPr>
        <b/>
        <sz val="10"/>
        <color theme="1"/>
        <rFont val="Calibri"/>
      </rPr>
      <t xml:space="preserve"> meter</t>
    </r>
  </si>
  <si>
    <t>WSS Pukhrotu Signar</t>
  </si>
  <si>
    <r>
      <rPr>
        <sz val="10"/>
        <color theme="1"/>
        <rFont val="Calibri"/>
      </rPr>
      <t>Water Pipeline</t>
    </r>
    <r>
      <rPr>
        <b/>
        <sz val="10"/>
        <color theme="1"/>
        <rFont val="Calibri"/>
      </rPr>
      <t xml:space="preserve"> meter</t>
    </r>
  </si>
  <si>
    <t>WSS Jind Sailun</t>
  </si>
  <si>
    <r>
      <rPr>
        <sz val="10"/>
        <color theme="1"/>
        <rFont val="Calibri"/>
      </rPr>
      <t>Water Pipeline</t>
    </r>
    <r>
      <rPr>
        <b/>
        <sz val="10"/>
        <color theme="1"/>
        <rFont val="Calibri"/>
      </rPr>
      <t xml:space="preserve"> meter</t>
    </r>
  </si>
  <si>
    <t>WSS Gagaina Palerna</t>
  </si>
  <si>
    <r>
      <rPr>
        <sz val="10"/>
        <color theme="1"/>
        <rFont val="Calibri"/>
      </rPr>
      <t>Water Pipeline</t>
    </r>
    <r>
      <rPr>
        <b/>
        <sz val="10"/>
        <color theme="1"/>
        <rFont val="Calibri"/>
      </rPr>
      <t xml:space="preserve"> meter</t>
    </r>
  </si>
  <si>
    <t>WSS No-Nihali to Garh</t>
  </si>
  <si>
    <r>
      <rPr>
        <sz val="10"/>
        <color theme="1"/>
        <rFont val="Calibri"/>
      </rPr>
      <t>Water Pipeline</t>
    </r>
    <r>
      <rPr>
        <b/>
        <sz val="10"/>
        <color theme="1"/>
        <rFont val="Calibri"/>
      </rPr>
      <t xml:space="preserve"> meter</t>
    </r>
  </si>
  <si>
    <t>LWSS Gunu Gharat to Pukhrotu</t>
  </si>
  <si>
    <r>
      <rPr>
        <sz val="10"/>
        <color theme="1"/>
        <rFont val="Calibri"/>
      </rPr>
      <t>Water Pipeline</t>
    </r>
    <r>
      <rPr>
        <b/>
        <sz val="10"/>
        <color theme="1"/>
        <rFont val="Calibri"/>
      </rPr>
      <t xml:space="preserve"> meter</t>
    </r>
  </si>
  <si>
    <t>Remodelling &amp; Augmentation of WSS Bhatrundi in  GP Tikrigarh</t>
  </si>
  <si>
    <r>
      <rPr>
        <sz val="10"/>
        <color theme="1"/>
        <rFont val="Calibri"/>
      </rPr>
      <t>Water Pipeline</t>
    </r>
    <r>
      <rPr>
        <b/>
        <sz val="10"/>
        <color theme="1"/>
        <rFont val="Calibri"/>
      </rPr>
      <t xml:space="preserve"> meter</t>
    </r>
  </si>
  <si>
    <t>WSS Prabha Bharduin in GP Charda</t>
  </si>
  <si>
    <r>
      <rPr>
        <sz val="10"/>
        <color theme="1"/>
        <rFont val="Calibri"/>
      </rPr>
      <t>Water Pipeline</t>
    </r>
    <r>
      <rPr>
        <b/>
        <sz val="10"/>
        <color theme="1"/>
        <rFont val="Calibri"/>
      </rPr>
      <t xml:space="preserve"> meter</t>
    </r>
  </si>
  <si>
    <t>WSS Rundal  Kilwala in GP Thalli</t>
  </si>
  <si>
    <r>
      <rPr>
        <sz val="10"/>
        <color theme="1"/>
        <rFont val="Calibri"/>
      </rPr>
      <t>Water Pipeline</t>
    </r>
    <r>
      <rPr>
        <b/>
        <sz val="10"/>
        <color theme="1"/>
        <rFont val="Calibri"/>
      </rPr>
      <t xml:space="preserve"> meter</t>
    </r>
  </si>
  <si>
    <t>WSS Gadfari Karmari in GP Gadfari</t>
  </si>
  <si>
    <r>
      <rPr>
        <sz val="10"/>
        <color theme="1"/>
        <rFont val="Calibri"/>
      </rPr>
      <t>Water Pipeline</t>
    </r>
    <r>
      <rPr>
        <b/>
        <sz val="10"/>
        <color theme="1"/>
        <rFont val="Calibri"/>
      </rPr>
      <t xml:space="preserve"> meter</t>
    </r>
  </si>
  <si>
    <t>WSS Jhakla  in GP Chanju</t>
  </si>
  <si>
    <r>
      <rPr>
        <sz val="10"/>
        <color theme="1"/>
        <rFont val="Calibri"/>
      </rPr>
      <t>Water Pipeline</t>
    </r>
    <r>
      <rPr>
        <b/>
        <sz val="10"/>
        <color theme="1"/>
        <rFont val="Calibri"/>
      </rPr>
      <t xml:space="preserve"> meter</t>
    </r>
  </si>
  <si>
    <t>WSS Bhaluin Chatoga  in GP Leswin</t>
  </si>
  <si>
    <r>
      <rPr>
        <sz val="10"/>
        <color theme="1"/>
        <rFont val="Calibri"/>
      </rPr>
      <t>Water Pipeline</t>
    </r>
    <r>
      <rPr>
        <b/>
        <sz val="10"/>
        <color theme="1"/>
        <rFont val="Calibri"/>
      </rPr>
      <t xml:space="preserve"> meter</t>
    </r>
  </si>
  <si>
    <t>WSS Sundri in GP Chanju</t>
  </si>
  <si>
    <r>
      <rPr>
        <sz val="10"/>
        <color theme="1"/>
        <rFont val="Calibri"/>
      </rPr>
      <t>Water Pipeline</t>
    </r>
    <r>
      <rPr>
        <b/>
        <sz val="10"/>
        <color theme="1"/>
        <rFont val="Calibri"/>
      </rPr>
      <t xml:space="preserve"> meter</t>
    </r>
  </si>
  <si>
    <t>WSS Chanyoond Patti in GP Jassourgarh</t>
  </si>
  <si>
    <r>
      <rPr>
        <sz val="10"/>
        <color theme="1"/>
        <rFont val="Calibri"/>
      </rPr>
      <t>Water Pipeline</t>
    </r>
    <r>
      <rPr>
        <b/>
        <sz val="10"/>
        <color theme="1"/>
        <rFont val="Calibri"/>
      </rPr>
      <t xml:space="preserve"> meter</t>
    </r>
  </si>
  <si>
    <t>WSS Jalla Deola in GP Deola</t>
  </si>
  <si>
    <r>
      <rPr>
        <sz val="10"/>
        <color theme="1"/>
        <rFont val="Calibri"/>
      </rPr>
      <t>Water Pipeline</t>
    </r>
    <r>
      <rPr>
        <b/>
        <sz val="10"/>
        <color theme="1"/>
        <rFont val="Calibri"/>
      </rPr>
      <t xml:space="preserve"> meter</t>
    </r>
  </si>
  <si>
    <t>WSS Jungrar kareri raila in GP Kareri</t>
  </si>
  <si>
    <r>
      <rPr>
        <sz val="10"/>
        <color theme="1"/>
        <rFont val="Calibri"/>
      </rPr>
      <t>Water Pipeline</t>
    </r>
    <r>
      <rPr>
        <b/>
        <sz val="10"/>
        <color theme="1"/>
        <rFont val="Calibri"/>
      </rPr>
      <t xml:space="preserve"> meter</t>
    </r>
  </si>
  <si>
    <t>WSS Soh Sauthi in GP Bhawala</t>
  </si>
  <si>
    <r>
      <rPr>
        <sz val="10"/>
        <color theme="1"/>
        <rFont val="Calibri"/>
      </rPr>
      <t>Water Pipeline</t>
    </r>
    <r>
      <rPr>
        <b/>
        <sz val="10"/>
        <color theme="1"/>
        <rFont val="Calibri"/>
      </rPr>
      <t xml:space="preserve"> meter</t>
    </r>
  </si>
  <si>
    <t xml:space="preserve">WSS Shikari Damog Phase -II in GP Tissa-II </t>
  </si>
  <si>
    <r>
      <rPr>
        <sz val="10"/>
        <color theme="1"/>
        <rFont val="Calibri"/>
      </rPr>
      <t>Water Pipeline</t>
    </r>
    <r>
      <rPr>
        <b/>
        <sz val="10"/>
        <color theme="1"/>
        <rFont val="Calibri"/>
      </rPr>
      <t xml:space="preserve"> meter</t>
    </r>
  </si>
  <si>
    <t xml:space="preserve">WSS Ranikot Satyas in GP Satyas </t>
  </si>
  <si>
    <r>
      <rPr>
        <sz val="10"/>
        <color theme="1"/>
        <rFont val="Calibri"/>
      </rPr>
      <t>Water Pipeline</t>
    </r>
    <r>
      <rPr>
        <b/>
        <sz val="10"/>
        <color theme="1"/>
        <rFont val="Calibri"/>
      </rPr>
      <t xml:space="preserve"> meter</t>
    </r>
  </si>
  <si>
    <t xml:space="preserve">WSS Galuwa Kakan in GP Ghulei </t>
  </si>
  <si>
    <r>
      <rPr>
        <sz val="10"/>
        <color theme="1"/>
        <rFont val="Calibri"/>
      </rPr>
      <t>Water Pipeline</t>
    </r>
    <r>
      <rPr>
        <b/>
        <sz val="10"/>
        <color theme="1"/>
        <rFont val="Calibri"/>
      </rPr>
      <t xml:space="preserve"> meter</t>
    </r>
  </si>
  <si>
    <t>WSS chalonj ghulei Miyas in GP Ghulei phase ii</t>
  </si>
  <si>
    <r>
      <rPr>
        <sz val="10"/>
        <color theme="1"/>
        <rFont val="Calibri"/>
      </rPr>
      <t>Water Pipeline</t>
    </r>
    <r>
      <rPr>
        <b/>
        <sz val="10"/>
        <color theme="1"/>
        <rFont val="Calibri"/>
      </rPr>
      <t xml:space="preserve"> meter</t>
    </r>
  </si>
  <si>
    <t>WSS shawah jungra in gp jungra</t>
  </si>
  <si>
    <r>
      <rPr>
        <sz val="10"/>
        <color theme="1"/>
        <rFont val="Calibri"/>
      </rPr>
      <t>Water Pipeline</t>
    </r>
    <r>
      <rPr>
        <b/>
        <sz val="10"/>
        <color theme="1"/>
        <rFont val="Calibri"/>
      </rPr>
      <t xml:space="preserve"> meter</t>
    </r>
  </si>
  <si>
    <t>WSS shrigarh bharkwas phase ii</t>
  </si>
  <si>
    <r>
      <rPr>
        <sz val="10"/>
        <color theme="1"/>
        <rFont val="Calibri"/>
      </rPr>
      <t>Water Pipeline</t>
    </r>
    <r>
      <rPr>
        <b/>
        <sz val="10"/>
        <color theme="1"/>
        <rFont val="Calibri"/>
      </rPr>
      <t xml:space="preserve"> meter</t>
    </r>
  </si>
  <si>
    <t>WSS sunderbani Dhakiyada in gp Dowry</t>
  </si>
  <si>
    <r>
      <rPr>
        <sz val="10"/>
        <color theme="1"/>
        <rFont val="Calibri"/>
      </rPr>
      <t>Water Pipeline</t>
    </r>
    <r>
      <rPr>
        <b/>
        <sz val="10"/>
        <color theme="1"/>
        <rFont val="Calibri"/>
      </rPr>
      <t xml:space="preserve"> meter</t>
    </r>
  </si>
  <si>
    <t>WSS Chandru Dehra Pasogq in GP Tepa</t>
  </si>
  <si>
    <r>
      <rPr>
        <sz val="10"/>
        <color theme="1"/>
        <rFont val="Calibri"/>
      </rPr>
      <t>Water Pipeline</t>
    </r>
    <r>
      <rPr>
        <b/>
        <sz val="10"/>
        <color theme="1"/>
        <rFont val="Calibri"/>
      </rPr>
      <t xml:space="preserve"> meter</t>
    </r>
  </si>
  <si>
    <t>WSS Spranjla GP devikothi</t>
  </si>
  <si>
    <r>
      <rPr>
        <sz val="10"/>
        <color theme="1"/>
        <rFont val="Calibri"/>
      </rPr>
      <t>Water Pipeline</t>
    </r>
    <r>
      <rPr>
        <b/>
        <sz val="10"/>
        <color theme="1"/>
        <rFont val="Calibri"/>
      </rPr>
      <t xml:space="preserve"> meter</t>
    </r>
  </si>
  <si>
    <t xml:space="preserve">WSS Sanwal kandolu </t>
  </si>
  <si>
    <r>
      <rPr>
        <sz val="10"/>
        <color theme="1"/>
        <rFont val="Calibri"/>
      </rPr>
      <t>Water Pipeline</t>
    </r>
    <r>
      <rPr>
        <b/>
        <sz val="10"/>
        <color theme="1"/>
        <rFont val="Calibri"/>
      </rPr>
      <t xml:space="preserve"> meter</t>
    </r>
  </si>
  <si>
    <t xml:space="preserve">WSS Paddu Lunera Dugli Choli in phase 1 to 9 inGP Choli </t>
  </si>
  <si>
    <r>
      <rPr>
        <sz val="10"/>
        <color theme="1"/>
        <rFont val="Calibri"/>
      </rPr>
      <t>Water Pipeline</t>
    </r>
    <r>
      <rPr>
        <b/>
        <sz val="10"/>
        <color theme="1"/>
        <rFont val="Calibri"/>
      </rPr>
      <t xml:space="preserve"> meter</t>
    </r>
  </si>
  <si>
    <t>WSS Bhulu Langetu in GP Kuthed</t>
  </si>
  <si>
    <r>
      <rPr>
        <sz val="10"/>
        <color theme="1"/>
        <rFont val="Calibri"/>
      </rPr>
      <t>Water Pipeline</t>
    </r>
    <r>
      <rPr>
        <b/>
        <sz val="10"/>
        <color theme="1"/>
        <rFont val="Calibri"/>
      </rPr>
      <t xml:space="preserve"> meter</t>
    </r>
  </si>
  <si>
    <t>WSS Pukhar Nalhar Kumarka in GP Saproth</t>
  </si>
  <si>
    <r>
      <rPr>
        <sz val="10"/>
        <color theme="1"/>
        <rFont val="Calibri"/>
      </rPr>
      <t>Water Pipeline</t>
    </r>
    <r>
      <rPr>
        <b/>
        <sz val="10"/>
        <color theme="1"/>
        <rFont val="Calibri"/>
      </rPr>
      <t xml:space="preserve"> meter</t>
    </r>
  </si>
  <si>
    <t>WSS Seru Sakriyani in GP Kuthed</t>
  </si>
  <si>
    <r>
      <rPr>
        <sz val="10"/>
        <color theme="1"/>
        <rFont val="Calibri"/>
      </rPr>
      <t>Water Pipeline</t>
    </r>
    <r>
      <rPr>
        <b/>
        <sz val="10"/>
        <color theme="1"/>
        <rFont val="Calibri"/>
      </rPr>
      <t xml:space="preserve"> meter</t>
    </r>
  </si>
  <si>
    <t xml:space="preserve">WSS Kuthed Banni in GP kuthed </t>
  </si>
  <si>
    <r>
      <rPr>
        <sz val="10"/>
        <color theme="1"/>
        <rFont val="Calibri"/>
      </rPr>
      <t>Water Pipeline</t>
    </r>
    <r>
      <rPr>
        <b/>
        <sz val="10"/>
        <color theme="1"/>
        <rFont val="Calibri"/>
      </rPr>
      <t xml:space="preserve"> meter</t>
    </r>
  </si>
  <si>
    <r>
      <rPr>
        <sz val="10"/>
        <color theme="1"/>
        <rFont val="Calibri"/>
      </rPr>
      <t>Water Pipeline</t>
    </r>
    <r>
      <rPr>
        <b/>
        <sz val="10"/>
        <color theme="1"/>
        <rFont val="Calibri"/>
      </rPr>
      <t xml:space="preserve"> meter</t>
    </r>
  </si>
  <si>
    <t>WSS Saprah in GP Masroond</t>
  </si>
  <si>
    <r>
      <rPr>
        <sz val="10"/>
        <color theme="1"/>
        <rFont val="Calibri"/>
      </rPr>
      <t>Water Pipeline</t>
    </r>
    <r>
      <rPr>
        <b/>
        <sz val="10"/>
        <color theme="1"/>
        <rFont val="Calibri"/>
      </rPr>
      <t xml:space="preserve"> meter</t>
    </r>
  </si>
  <si>
    <t>WSS Koti in GP Prahnvee</t>
  </si>
  <si>
    <r>
      <rPr>
        <sz val="10"/>
        <color theme="1"/>
        <rFont val="Calibri"/>
      </rPr>
      <t>Water Pipeline</t>
    </r>
    <r>
      <rPr>
        <b/>
        <sz val="10"/>
        <color theme="1"/>
        <rFont val="Calibri"/>
      </rPr>
      <t xml:space="preserve"> meter</t>
    </r>
  </si>
  <si>
    <t xml:space="preserve">WSS Bhardar Bhadota </t>
  </si>
  <si>
    <r>
      <rPr>
        <sz val="10"/>
        <color theme="1"/>
        <rFont val="Calibri"/>
      </rPr>
      <t>Water Pipeline</t>
    </r>
    <r>
      <rPr>
        <b/>
        <sz val="10"/>
        <color theme="1"/>
        <rFont val="Calibri"/>
      </rPr>
      <t xml:space="preserve"> meter</t>
    </r>
  </si>
  <si>
    <t>WSS Palehi Pandel Rakh</t>
  </si>
  <si>
    <r>
      <rPr>
        <sz val="10"/>
        <color theme="1"/>
        <rFont val="Calibri"/>
      </rPr>
      <t>Water Pipeline</t>
    </r>
    <r>
      <rPr>
        <b/>
        <sz val="10"/>
        <color theme="1"/>
        <rFont val="Calibri"/>
      </rPr>
      <t xml:space="preserve"> meter</t>
    </r>
  </si>
  <si>
    <t>WSS Kandla Phase-I</t>
  </si>
  <si>
    <r>
      <rPr>
        <sz val="10"/>
        <color theme="1"/>
        <rFont val="Calibri"/>
      </rPr>
      <t>Water Pipeline</t>
    </r>
    <r>
      <rPr>
        <b/>
        <sz val="10"/>
        <color theme="1"/>
        <rFont val="Calibri"/>
      </rPr>
      <t xml:space="preserve"> meter</t>
    </r>
  </si>
  <si>
    <t>WSS Thadi kholi</t>
  </si>
  <si>
    <r>
      <rPr>
        <sz val="10"/>
        <color theme="1"/>
        <rFont val="Calibri"/>
      </rPr>
      <t>Water Pipeline</t>
    </r>
    <r>
      <rPr>
        <b/>
        <sz val="10"/>
        <color theme="1"/>
        <rFont val="Calibri"/>
      </rPr>
      <t xml:space="preserve"> meter</t>
    </r>
  </si>
  <si>
    <t>WSS  Dera Kulena</t>
  </si>
  <si>
    <r>
      <rPr>
        <sz val="10"/>
        <color theme="1"/>
        <rFont val="Calibri"/>
      </rPr>
      <t>Water Pipeline</t>
    </r>
    <r>
      <rPr>
        <b/>
        <sz val="10"/>
        <color theme="1"/>
        <rFont val="Calibri"/>
      </rPr>
      <t xml:space="preserve"> meter</t>
    </r>
  </si>
  <si>
    <t>WSS Bhadarmani Gali Ghar</t>
  </si>
  <si>
    <r>
      <rPr>
        <sz val="10"/>
        <color theme="1"/>
        <rFont val="Calibri"/>
      </rPr>
      <t>Water Pipeline</t>
    </r>
    <r>
      <rPr>
        <b/>
        <sz val="10"/>
        <color theme="1"/>
        <rFont val="Calibri"/>
      </rPr>
      <t xml:space="preserve"> meter</t>
    </r>
  </si>
  <si>
    <t>WSS Bheth</t>
  </si>
  <si>
    <r>
      <rPr>
        <sz val="10"/>
        <color theme="1"/>
        <rFont val="Calibri"/>
      </rPr>
      <t>Water Pipeline</t>
    </r>
    <r>
      <rPr>
        <b/>
        <sz val="10"/>
        <color theme="1"/>
        <rFont val="Calibri"/>
      </rPr>
      <t xml:space="preserve"> meter</t>
    </r>
  </si>
  <si>
    <t>WSS Dera Raghuine</t>
  </si>
  <si>
    <r>
      <rPr>
        <sz val="10"/>
        <color theme="1"/>
        <rFont val="Calibri"/>
      </rPr>
      <t>Water Pipeline</t>
    </r>
    <r>
      <rPr>
        <b/>
        <sz val="10"/>
        <color theme="1"/>
        <rFont val="Calibri"/>
      </rPr>
      <t xml:space="preserve"> meter</t>
    </r>
  </si>
  <si>
    <t>WSS Sirh Tharuin</t>
  </si>
  <si>
    <r>
      <rPr>
        <sz val="10"/>
        <color theme="1"/>
        <rFont val="Calibri"/>
      </rPr>
      <t>Water Pipeline</t>
    </r>
    <r>
      <rPr>
        <b/>
        <sz val="10"/>
        <color theme="1"/>
        <rFont val="Calibri"/>
      </rPr>
      <t xml:space="preserve"> meter</t>
    </r>
  </si>
  <si>
    <t>WSS Mansa Guila Gofla</t>
  </si>
  <si>
    <r>
      <rPr>
        <sz val="10"/>
        <color theme="1"/>
        <rFont val="Calibri"/>
      </rPr>
      <t>Water Pipeline</t>
    </r>
    <r>
      <rPr>
        <b/>
        <sz val="10"/>
        <color theme="1"/>
        <rFont val="Calibri"/>
      </rPr>
      <t xml:space="preserve"> meter</t>
    </r>
  </si>
  <si>
    <t>WSS Ohla Gunyas</t>
  </si>
  <si>
    <r>
      <rPr>
        <sz val="10"/>
        <color theme="1"/>
        <rFont val="Calibri"/>
      </rPr>
      <t>Water Pipeline</t>
    </r>
    <r>
      <rPr>
        <b/>
        <sz val="10"/>
        <color theme="1"/>
        <rFont val="Calibri"/>
      </rPr>
      <t xml:space="preserve"> meter</t>
    </r>
  </si>
  <si>
    <t xml:space="preserve">WSS Junas in GP Junas </t>
  </si>
  <si>
    <r>
      <rPr>
        <sz val="10"/>
        <color theme="1"/>
        <rFont val="Calibri"/>
      </rPr>
      <t>Water Pipeline</t>
    </r>
    <r>
      <rPr>
        <b/>
        <sz val="10"/>
        <color theme="1"/>
        <rFont val="Calibri"/>
      </rPr>
      <t xml:space="preserve"> meter</t>
    </r>
  </si>
  <si>
    <t>WSS Badsar Dehgram</t>
  </si>
  <si>
    <r>
      <rPr>
        <sz val="10"/>
        <color theme="1"/>
        <rFont val="Calibri"/>
      </rPr>
      <t>Water Pipeline</t>
    </r>
    <r>
      <rPr>
        <b/>
        <sz val="10"/>
        <color theme="1"/>
        <rFont val="Calibri"/>
      </rPr>
      <t xml:space="preserve"> meter</t>
    </r>
  </si>
  <si>
    <t>WSS Makkan Chachool in GP Sanwal</t>
  </si>
  <si>
    <r>
      <rPr>
        <sz val="10"/>
        <color theme="1"/>
        <rFont val="Calibri"/>
      </rPr>
      <t>Water Pipeline</t>
    </r>
    <r>
      <rPr>
        <b/>
        <sz val="10"/>
        <color theme="1"/>
        <rFont val="Calibri"/>
      </rPr>
      <t xml:space="preserve"> meter</t>
    </r>
  </si>
  <si>
    <t>WSS Banegi Gowadi</t>
  </si>
  <si>
    <r>
      <rPr>
        <sz val="10"/>
        <color theme="1"/>
        <rFont val="Calibri"/>
      </rPr>
      <t>Water Pipeline</t>
    </r>
    <r>
      <rPr>
        <b/>
        <sz val="10"/>
        <color theme="1"/>
        <rFont val="Calibri"/>
      </rPr>
      <t xml:space="preserve"> meter</t>
    </r>
  </si>
  <si>
    <t>WSS Salela Bari</t>
  </si>
  <si>
    <r>
      <rPr>
        <sz val="10"/>
        <color theme="1"/>
        <rFont val="Calibri"/>
      </rPr>
      <t>Water Pipeline</t>
    </r>
    <r>
      <rPr>
        <b/>
        <sz val="10"/>
        <color theme="1"/>
        <rFont val="Calibri"/>
      </rPr>
      <t xml:space="preserve"> meter</t>
    </r>
  </si>
  <si>
    <t>WSS Langera</t>
  </si>
  <si>
    <t>WSS Priungal Bhaint</t>
  </si>
  <si>
    <t>WSS Galai Dhar Kando Dhar</t>
  </si>
  <si>
    <t>WSS Chanuani Dhar</t>
  </si>
  <si>
    <t>WSS Sanghni</t>
  </si>
  <si>
    <t>WSS Ail</t>
  </si>
  <si>
    <t>WSS Ail Sagwadi</t>
  </si>
  <si>
    <t>WSS Sanghned-III</t>
  </si>
  <si>
    <t>WSS Guthru Kainthly</t>
  </si>
  <si>
    <t>WSS Mangnu Bagdoth</t>
  </si>
  <si>
    <t>WSS Jiladi Jasoh</t>
  </si>
  <si>
    <t>WSS Sahoo Ladrora</t>
  </si>
  <si>
    <t>WSS Sidhot Fulera</t>
  </si>
  <si>
    <t>WSS Pudden Kainthly</t>
  </si>
  <si>
    <t>WSS Kundal Mool Kihar</t>
  </si>
  <si>
    <t>WSS Bhaswa</t>
  </si>
  <si>
    <t>WSS Kahog Kumarka</t>
  </si>
  <si>
    <t>WSS Himgiri Prandari</t>
  </si>
  <si>
    <t>WSS Sarog Ganetra</t>
  </si>
  <si>
    <t>WSS Gadetra Mehloon</t>
  </si>
  <si>
    <t>Providing Lift water supply to various habitation in GP Bhandal Kihar and Sanuh In Tehsil Salooni</t>
  </si>
  <si>
    <t>WSS Rajni</t>
  </si>
  <si>
    <t>WSS  Hadla Kulaie</t>
  </si>
  <si>
    <t>WSS Galolu Patotari Phase-II</t>
  </si>
  <si>
    <t>WSS Brahn</t>
  </si>
  <si>
    <t>WSS Sunri GP Sunri</t>
  </si>
  <si>
    <t>WSS Hiyani Lambanj</t>
  </si>
  <si>
    <t>WSS Gar Mata Mandir</t>
  </si>
  <si>
    <t>WSS Shallan Rundi</t>
  </si>
  <si>
    <t>WSS Sagoti Gharjindu</t>
  </si>
  <si>
    <t>WSS Shallan Thaloga</t>
  </si>
  <si>
    <t>WSS Airwan</t>
  </si>
  <si>
    <t>WSS Khil Kasani</t>
  </si>
  <si>
    <t>WSS Salwan Kinoda</t>
  </si>
  <si>
    <t>WSS Dandi-IV</t>
  </si>
  <si>
    <t>WSS Gheeka Chamber</t>
  </si>
  <si>
    <t>WSS Chouga Drekari Phase- 1,2,3</t>
  </si>
  <si>
    <t>WSS Kabhali Pantah</t>
  </si>
  <si>
    <t>WSS Kafla Choie</t>
  </si>
  <si>
    <t>WSS Kunda Jutrahan</t>
  </si>
  <si>
    <t>WSS Ligga Phase-I,II</t>
  </si>
  <si>
    <t>WSS Andral seri</t>
  </si>
  <si>
    <t>WSS Agwah Sariyaru Phase-I,II</t>
  </si>
  <si>
    <t>WSS Malal Narna</t>
  </si>
  <si>
    <t>WSS Janna Bassa Matti</t>
  </si>
  <si>
    <t xml:space="preserve">WSS Guwalu Area </t>
  </si>
  <si>
    <t>WSS Dhampu Paveen</t>
  </si>
  <si>
    <t>WSS Dhar</t>
  </si>
  <si>
    <t>WSS Bhunad Bhalogi</t>
  </si>
  <si>
    <t>WSS Sangroot Madhan</t>
  </si>
  <si>
    <t>WSS Khaniyaru Khilgram</t>
  </si>
  <si>
    <t>WSS Kutta Rakh Khadeda</t>
  </si>
  <si>
    <t>WSS Brangal</t>
  </si>
  <si>
    <t>WSS Baggi Samah</t>
  </si>
  <si>
    <t>WSS Krew Samah Parchi</t>
  </si>
  <si>
    <t>WSS Shalla Mandrori</t>
  </si>
  <si>
    <t>WSS Dughar Saphan Phase various</t>
  </si>
  <si>
    <t>WSS Bassa</t>
  </si>
  <si>
    <t>WSS Ohra Banetu</t>
  </si>
  <si>
    <t>WSS Gabar Lohad</t>
  </si>
  <si>
    <t>WSS Darol Drelka</t>
  </si>
  <si>
    <t>WSS Wangal Kumandi</t>
  </si>
  <si>
    <t>WSS Bandokhi Kholi</t>
  </si>
  <si>
    <t>WSS Chilli Bhuin</t>
  </si>
  <si>
    <t>WSS Lamhota Andwas</t>
  </si>
  <si>
    <t>WSS Kunda Panjaie</t>
  </si>
  <si>
    <t>WSS Challa Ramiund</t>
  </si>
  <si>
    <t>WSS Daloie Santoli</t>
  </si>
  <si>
    <r>
      <rPr>
        <sz val="10"/>
        <color rgb="FF000000"/>
        <rFont val="Times New Roman"/>
      </rPr>
      <t>Providing WSS to drought
affected census village in GP Bhadela, Pichla Diur, Khadjota, Kandhwara, Chee, Panjaie, &amp; Himgiri</t>
    </r>
  </si>
  <si>
    <t>WSS Singa Dadri Sit Puniyadi</t>
  </si>
  <si>
    <t>WSS Gumera Guthan</t>
  </si>
  <si>
    <t>WSS Puniyadi Gandi Gandwal</t>
  </si>
  <si>
    <t>WSS Brahm Jatota</t>
  </si>
  <si>
    <t>WSS Sarar Padhar</t>
  </si>
  <si>
    <r>
      <rPr>
        <sz val="10"/>
        <color rgb="FF000000"/>
        <rFont val="Times New Roman"/>
      </rPr>
      <t>WSS Salooni ,Manjeer ,Sundla
&amp; Devi (Diur) (JJM)</t>
    </r>
  </si>
  <si>
    <t>WSS Tikru Banjal</t>
  </si>
  <si>
    <t>WSS Bachuni Pukhri</t>
  </si>
  <si>
    <t>WSS Danoon</t>
  </si>
  <si>
    <t>WSS Sail Manjeer</t>
  </si>
  <si>
    <t>WSS Sundla Talodi</t>
  </si>
  <si>
    <t>WSS Telka Julakhri</t>
  </si>
  <si>
    <t>WSS Shalra Laran</t>
  </si>
  <si>
    <t>WSS Timrella Garohan</t>
  </si>
  <si>
    <r>
      <rPr>
        <sz val="10"/>
        <color rgb="FF000000"/>
        <rFont val="Times New Roman"/>
      </rPr>
      <t>WSS Chakother Jalla Phase-II
&amp; III</t>
    </r>
  </si>
  <si>
    <t>WSS Surgani Banwali</t>
  </si>
  <si>
    <t>WSS Chandra</t>
  </si>
  <si>
    <t>WSS Bhatiyund Biana</t>
  </si>
  <si>
    <t>WSS Ghajotra Bhajotra</t>
  </si>
  <si>
    <t>WSS Talaie Lal Mitti</t>
  </si>
  <si>
    <t>WSS Manjhli Biula</t>
  </si>
  <si>
    <t>WSS Salodi Kandi</t>
  </si>
  <si>
    <r>
      <rPr>
        <sz val="10"/>
        <color rgb="FF000000"/>
        <rFont val="Times New Roman"/>
      </rPr>
      <t>WSS Kanhar Bhalaie in GP
Bhalaie Ph-2,4,5</t>
    </r>
  </si>
  <si>
    <t>WSS Moura</t>
  </si>
  <si>
    <t>WSS Kund Siula PH 3 &amp; 4</t>
  </si>
  <si>
    <r>
      <rPr>
        <sz val="10"/>
        <color rgb="FF000000"/>
        <rFont val="Times New Roman"/>
      </rPr>
      <t>Providing LWSS to Drought affected habitation in various Brangal Bhalaie Wangal Ohra
and Kanged</t>
    </r>
  </si>
  <si>
    <t>WSS Bhadella area PH-VI &amp;
VII</t>
  </si>
  <si>
    <t>WSS Kund Dand</t>
  </si>
  <si>
    <t>WSS Talai Jakhral</t>
  </si>
  <si>
    <t>WSS Thisla Nimwad Talunji</t>
  </si>
  <si>
    <t>WSS Kilod In GP Kilod</t>
  </si>
  <si>
    <t>WSS Bhukadia Dandal</t>
  </si>
  <si>
    <t>LWSS Dalhousie town</t>
  </si>
  <si>
    <t>WSS Sherpur</t>
  </si>
  <si>
    <t>WSS Goli Jokna</t>
  </si>
  <si>
    <t>WSS Bathri</t>
  </si>
  <si>
    <t>WSS Kafla Maluda</t>
  </si>
  <si>
    <t>WSS Padhrotu Tikker Matoula</t>
  </si>
  <si>
    <t>WSS Pukhri Dharota Nagela</t>
  </si>
  <si>
    <t>WSS Rulyani Bhadini Dagoh</t>
  </si>
  <si>
    <t>WSS Banikhet Surkhigalla</t>
  </si>
  <si>
    <t>WSS Dalhousie</t>
  </si>
  <si>
    <t>WSS Mata Theda Chakra</t>
  </si>
  <si>
    <t>WSS Kalatop Lakarmandi</t>
  </si>
  <si>
    <t>WSS Dalhousie Town</t>
  </si>
  <si>
    <t>Total LIS/WSS</t>
  </si>
  <si>
    <t xml:space="preserve">Sewerage Scheme Dalhousie Town </t>
  </si>
  <si>
    <t>Total Salooni</t>
  </si>
  <si>
    <t>JSV DIVISION KILLAR</t>
  </si>
  <si>
    <t>WSS killar and Its Adjoining Area</t>
  </si>
  <si>
    <t>WSS Hudan Bhatori &amp; Tundru Takwas</t>
  </si>
  <si>
    <t>WSS Hughal Praghwal Tattan Ghangeet</t>
  </si>
  <si>
    <t>WSS Seri Kothi Chacharwas</t>
  </si>
  <si>
    <t>WSS Punto</t>
  </si>
  <si>
    <t>WSS Ghumpha Bhatori &amp; Tai Rusmas</t>
  </si>
  <si>
    <t>WSS Anch Chaloli Luj Dharwas</t>
  </si>
  <si>
    <t>WSS Shaur</t>
  </si>
  <si>
    <t>Kilar</t>
  </si>
  <si>
    <t>WSS Thandal</t>
  </si>
  <si>
    <t>WSS Rai</t>
  </si>
  <si>
    <t>WSS Sach &amp; its Adjoining area</t>
  </si>
  <si>
    <t>WSS Mindhal</t>
  </si>
  <si>
    <t>WSS Phindpar</t>
  </si>
  <si>
    <t>WSS Sahali &amp; its Adjoining area</t>
  </si>
  <si>
    <t>WSS Sechu</t>
  </si>
  <si>
    <t xml:space="preserve">WSS Chasak Bhatori &amp; Murch </t>
  </si>
  <si>
    <t>WSS Udeen</t>
  </si>
  <si>
    <t>WSS Ghisel</t>
  </si>
  <si>
    <t>WSS Hillour</t>
  </si>
  <si>
    <t>WSS Hillutowan</t>
  </si>
  <si>
    <t>WSS Preghran</t>
  </si>
  <si>
    <t>WSS Kumar</t>
  </si>
  <si>
    <t>WSS Thanda Dhar to Ghosti</t>
  </si>
  <si>
    <t>WSS Choww Ajog</t>
  </si>
  <si>
    <t>WSS Shishow Dhar to Chhow</t>
  </si>
  <si>
    <t>WSS Leo Shoon</t>
  </si>
  <si>
    <t>Total Cost  (In Crore)</t>
  </si>
  <si>
    <t>D/Z</t>
  </si>
  <si>
    <t>Water Supply Scheme</t>
  </si>
  <si>
    <t>wss chamba town</t>
  </si>
  <si>
    <t>WSS Luddu Baat Uteep</t>
  </si>
  <si>
    <t>WSS Rayali Chamdoli</t>
  </si>
  <si>
    <t>WSS Jeenu Khadghodi</t>
  </si>
  <si>
    <t>wss naini pukhar uteep</t>
  </si>
  <si>
    <t>wss sarodi sultanpur</t>
  </si>
  <si>
    <t>IMP. OF WSS KARIAN
MUGLA</t>
  </si>
  <si>
    <t>WSS Khajjiar</t>
  </si>
  <si>
    <t>WSS gagla Janjla</t>
  </si>
  <si>
    <t>REMODILING OF WSS
HADDAR GUDDA BADKA</t>
  </si>
  <si>
    <t>WSS Kehlooni Ora</t>
  </si>
  <si>
    <t>WSS Bhadian</t>
  </si>
  <si>
    <t>WSS Belly Bhania</t>
  </si>
  <si>
    <t>wss karian mugla</t>
  </si>
  <si>
    <t>WSS Langha Paniyali</t>
  </si>
  <si>
    <t>WSS Maingal in GP sillagharat</t>
  </si>
  <si>
    <t>DPR FOR KAILA AND
OTHER MULTI VILLAGE RURAL PIPED WATER SUPPLY SCHEMES FOR PART OF BLOCK CHAMBA</t>
  </si>
  <si>
    <t>WSS GHARGRAN GANETI</t>
  </si>
  <si>
    <t>WSS Sidhkund in GP Sidhkund</t>
  </si>
  <si>
    <t>PROVIDING WSS TO PC HAB. UNDER C/VILL
GAILA HARIPUR NANU</t>
  </si>
  <si>
    <t>LWSS SAMOH DRABLA</t>
  </si>
  <si>
    <t>WSS Silla Sarol GP Sarol</t>
  </si>
  <si>
    <t>WSS KURAINA PALIUR
TIPRA</t>
  </si>
  <si>
    <r>
      <rPr>
        <sz val="10"/>
        <color theme="1"/>
        <rFont val="Calibri"/>
      </rPr>
      <t xml:space="preserve">Well storage tank </t>
    </r>
    <r>
      <rPr>
        <b/>
        <sz val="10"/>
        <color theme="1"/>
        <rFont val="Calibri"/>
      </rPr>
      <t>(In nos)</t>
    </r>
  </si>
  <si>
    <t>Water Pumps ( under Equipments &amp; Machinery)</t>
  </si>
  <si>
    <t>Pumphouse ( under Equipments &amp; Machinery)</t>
  </si>
  <si>
    <t>Water treatment filteration plant (Nos)</t>
  </si>
  <si>
    <t>Water pipe line meter</t>
  </si>
  <si>
    <t>WSS PALIUR GANJI</t>
  </si>
  <si>
    <r>
      <rPr>
        <sz val="10"/>
        <color theme="1"/>
        <rFont val="Calibri"/>
      </rPr>
      <t xml:space="preserve">Well storage tank </t>
    </r>
    <r>
      <rPr>
        <b/>
        <sz val="10"/>
        <color theme="1"/>
        <rFont val="Calibri"/>
      </rPr>
      <t>(In nos)</t>
    </r>
  </si>
  <si>
    <t>WSS Surman Ghared Parotha</t>
  </si>
  <si>
    <r>
      <rPr>
        <sz val="10"/>
        <color theme="1"/>
        <rFont val="Calibri"/>
      </rPr>
      <t xml:space="preserve">Well storage tank </t>
    </r>
    <r>
      <rPr>
        <b/>
        <sz val="10"/>
        <color theme="1"/>
        <rFont val="Calibri"/>
      </rPr>
      <t>(In nos)</t>
    </r>
  </si>
  <si>
    <t>WSS Bhadram Sarol in GP
Haripur</t>
  </si>
  <si>
    <r>
      <rPr>
        <sz val="10"/>
        <color theme="1"/>
        <rFont val="Calibri"/>
      </rPr>
      <t xml:space="preserve">Well storage tank </t>
    </r>
    <r>
      <rPr>
        <b/>
        <sz val="10"/>
        <color theme="1"/>
        <rFont val="Calibri"/>
      </rPr>
      <t>(In nos)</t>
    </r>
  </si>
  <si>
    <t>WSS RAJPURA</t>
  </si>
  <si>
    <r>
      <rPr>
        <sz val="10"/>
        <color theme="1"/>
        <rFont val="Calibri"/>
      </rPr>
      <t xml:space="preserve">Well storage tank </t>
    </r>
    <r>
      <rPr>
        <b/>
        <sz val="10"/>
        <color theme="1"/>
        <rFont val="Calibri"/>
      </rPr>
      <t>(In nos)</t>
    </r>
  </si>
  <si>
    <t>PROV. LWSS TO GP DRADAPANJOH AND
CHOLBANGLA</t>
  </si>
  <si>
    <r>
      <rPr>
        <sz val="10"/>
        <color theme="1"/>
        <rFont val="Calibri"/>
      </rPr>
      <t xml:space="preserve">Well storage tank </t>
    </r>
    <r>
      <rPr>
        <b/>
        <sz val="10"/>
        <color theme="1"/>
        <rFont val="Calibri"/>
      </rPr>
      <t>(In nos)</t>
    </r>
  </si>
  <si>
    <t>WSS Dhanwad Bainska in GP Haripur</t>
  </si>
  <si>
    <r>
      <rPr>
        <sz val="10"/>
        <color theme="1"/>
        <rFont val="Calibri"/>
      </rPr>
      <t xml:space="preserve">Well storage tank </t>
    </r>
    <r>
      <rPr>
        <b/>
        <sz val="10"/>
        <color theme="1"/>
        <rFont val="Calibri"/>
      </rPr>
      <t>(In nos)</t>
    </r>
  </si>
  <si>
    <t>PROVIDING WSS TO PC HAB. UNDER CENSUS PALHUIN PALUHN BARORI AND SEHI IN GP SUNGAL</t>
  </si>
  <si>
    <r>
      <rPr>
        <sz val="10"/>
        <color theme="1"/>
        <rFont val="Calibri"/>
      </rPr>
      <t xml:space="preserve">Well storage tank </t>
    </r>
    <r>
      <rPr>
        <b/>
        <sz val="10"/>
        <color theme="1"/>
        <rFont val="Calibri"/>
      </rPr>
      <t>(In nos)</t>
    </r>
  </si>
  <si>
    <r>
      <rPr>
        <sz val="10"/>
        <color theme="1"/>
        <rFont val="Calibri"/>
      </rPr>
      <t xml:space="preserve">Well storage tank </t>
    </r>
    <r>
      <rPr>
        <b/>
        <sz val="10"/>
        <color theme="1"/>
        <rFont val="Calibri"/>
      </rPr>
      <t>(In nos)</t>
    </r>
  </si>
  <si>
    <t>PROVIDING WSS TO NC/PC
HABITATION OF C/V UDAIPUR KHAS AND SARU IN GP UDAIPUR</t>
  </si>
  <si>
    <r>
      <rPr>
        <sz val="10"/>
        <color theme="1"/>
        <rFont val="Calibri"/>
      </rPr>
      <t xml:space="preserve">Well storage tank </t>
    </r>
    <r>
      <rPr>
        <b/>
        <sz val="10"/>
        <color theme="1"/>
        <rFont val="Calibri"/>
      </rPr>
      <t>(In nos)</t>
    </r>
  </si>
  <si>
    <t>PROVIDING WSS TO PC HAB.OF C/VILL KHODA AND JATKARI IN GP BHADIAN</t>
  </si>
  <si>
    <r>
      <rPr>
        <sz val="10"/>
        <color theme="1"/>
        <rFont val="Calibri"/>
      </rPr>
      <t xml:space="preserve">Well storage tank </t>
    </r>
    <r>
      <rPr>
        <b/>
        <sz val="10"/>
        <color theme="1"/>
        <rFont val="Calibri"/>
      </rPr>
      <t>(In nos)</t>
    </r>
  </si>
  <si>
    <t>WSS Maingal</t>
  </si>
  <si>
    <r>
      <rPr>
        <sz val="10"/>
        <color theme="1"/>
        <rFont val="Calibri"/>
      </rPr>
      <t xml:space="preserve">Well storage tank </t>
    </r>
    <r>
      <rPr>
        <b/>
        <sz val="10"/>
        <color theme="1"/>
        <rFont val="Calibri"/>
      </rPr>
      <t>(In nos)</t>
    </r>
  </si>
  <si>
    <t>WSS Sanotha Badotha</t>
  </si>
  <si>
    <r>
      <rPr>
        <sz val="10"/>
        <color theme="1"/>
        <rFont val="Calibri"/>
      </rPr>
      <t xml:space="preserve">Well storage tank </t>
    </r>
    <r>
      <rPr>
        <b/>
        <sz val="10"/>
        <color theme="1"/>
        <rFont val="Calibri"/>
      </rPr>
      <t>(In nos)</t>
    </r>
  </si>
  <si>
    <t>WSS Ladgalu Jadera</t>
  </si>
  <si>
    <r>
      <rPr>
        <sz val="10"/>
        <color theme="1"/>
        <rFont val="Calibri"/>
      </rPr>
      <t xml:space="preserve">Well storage tank </t>
    </r>
    <r>
      <rPr>
        <b/>
        <sz val="10"/>
        <color theme="1"/>
        <rFont val="Calibri"/>
      </rPr>
      <t>(In nos)</t>
    </r>
  </si>
  <si>
    <t>WSS Kaila Kuted</t>
  </si>
  <si>
    <r>
      <rPr>
        <sz val="10"/>
        <color theme="1"/>
        <rFont val="Calibri"/>
      </rPr>
      <t xml:space="preserve">Well storage tank </t>
    </r>
    <r>
      <rPr>
        <b/>
        <sz val="10"/>
        <color theme="1"/>
        <rFont val="Calibri"/>
      </rPr>
      <t>(In nos)</t>
    </r>
  </si>
  <si>
    <t>WSS Talai Naghuin</t>
  </si>
  <si>
    <r>
      <rPr>
        <sz val="10"/>
        <color theme="1"/>
        <rFont val="Calibri"/>
      </rPr>
      <t xml:space="preserve">Well storage tank </t>
    </r>
    <r>
      <rPr>
        <b/>
        <sz val="10"/>
        <color theme="1"/>
        <rFont val="Calibri"/>
      </rPr>
      <t>(In nos)</t>
    </r>
  </si>
  <si>
    <t>WSS Saru Cheema Udaipur</t>
  </si>
  <si>
    <r>
      <rPr>
        <sz val="10"/>
        <color theme="1"/>
        <rFont val="Calibri"/>
      </rPr>
      <t xml:space="preserve">Well storage tank </t>
    </r>
    <r>
      <rPr>
        <b/>
        <sz val="10"/>
        <color theme="1"/>
        <rFont val="Calibri"/>
      </rPr>
      <t>(In nos)</t>
    </r>
  </si>
  <si>
    <t>WSS Kunna Kohladi</t>
  </si>
  <si>
    <r>
      <rPr>
        <sz val="10"/>
        <color theme="1"/>
        <rFont val="Calibri"/>
      </rPr>
      <t xml:space="preserve">Well storage tank </t>
    </r>
    <r>
      <rPr>
        <b/>
        <sz val="10"/>
        <color theme="1"/>
        <rFont val="Calibri"/>
      </rPr>
      <t>(In nos)</t>
    </r>
  </si>
  <si>
    <t>WSS Nagori Dibkhari</t>
  </si>
  <si>
    <r>
      <rPr>
        <sz val="10"/>
        <color theme="1"/>
        <rFont val="Calibri"/>
      </rPr>
      <t xml:space="preserve">Well storage tank </t>
    </r>
    <r>
      <rPr>
        <b/>
        <sz val="10"/>
        <color theme="1"/>
        <rFont val="Calibri"/>
      </rPr>
      <t>(In nos)</t>
    </r>
  </si>
  <si>
    <t>Irrigation Schemes</t>
  </si>
  <si>
    <t>WSS Rakh in GP Janghi</t>
  </si>
  <si>
    <r>
      <rPr>
        <sz val="10"/>
        <color theme="1"/>
        <rFont val="Calibri"/>
      </rPr>
      <t xml:space="preserve">Well storage tank </t>
    </r>
    <r>
      <rPr>
        <b/>
        <sz val="10"/>
        <color theme="1"/>
        <rFont val="Calibri"/>
      </rPr>
      <t>(In nos)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</si>
</sst>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0.0000"/>
    <numFmt numFmtId="165" formatCode="0.000"/>
    <numFmt numFmtId="166" formatCode="0.0"/>
  </numFmts>
  <fonts count="44">
    <font>
      <sz val="11"/>
      <color theme="1"/>
      <name val="Calibri"/>
      <scheme val="minor"/>
    </font>
    <font>
      <b/>
      <u/>
      <sz val="12"/>
      <color theme="1"/>
      <name val="Times New Roman"/>
    </font>
    <font>
      <sz val="11"/>
      <name val="Calibri"/>
    </font>
    <font>
      <sz val="12"/>
      <color theme="1"/>
      <name val="Times New Roman"/>
    </font>
    <font>
      <b/>
      <sz val="12"/>
      <color theme="1"/>
      <name val="Times New Roman"/>
    </font>
    <font>
      <b/>
      <sz val="14"/>
      <color theme="1"/>
      <name val="Calibri"/>
    </font>
    <font>
      <b/>
      <sz val="11"/>
      <color theme="1"/>
      <name val="Calibri"/>
    </font>
    <font>
      <sz val="11"/>
      <color theme="1"/>
      <name val="Calibri"/>
    </font>
    <font>
      <sz val="10"/>
      <color theme="1"/>
      <name val="Calibri"/>
    </font>
    <font>
      <sz val="12"/>
      <color theme="1"/>
      <name val="Calibri"/>
    </font>
    <font>
      <sz val="11"/>
      <color theme="1"/>
      <name val="Calibri"/>
      <scheme val="minor"/>
    </font>
    <font>
      <b/>
      <sz val="16"/>
      <color theme="1"/>
      <name val="Times New Roman"/>
    </font>
    <font>
      <b/>
      <sz val="18"/>
      <color theme="1"/>
      <name val="Times New Roman"/>
    </font>
    <font>
      <b/>
      <sz val="16"/>
      <color theme="1"/>
      <name val="Calibri"/>
    </font>
    <font>
      <b/>
      <sz val="14"/>
      <color theme="1"/>
      <name val="Times New Roman"/>
    </font>
    <font>
      <b/>
      <sz val="12"/>
      <color theme="1"/>
      <name val="Calibri"/>
    </font>
    <font>
      <sz val="12"/>
      <color rgb="FF000000"/>
      <name val="Times New Roman"/>
    </font>
    <font>
      <b/>
      <sz val="9"/>
      <color theme="1"/>
      <name val="Arial"/>
    </font>
    <font>
      <sz val="10"/>
      <color theme="1"/>
      <name val="Times New Roman"/>
    </font>
    <font>
      <sz val="10"/>
      <color rgb="FF000000"/>
      <name val="Times New Roman"/>
    </font>
    <font>
      <sz val="10"/>
      <color rgb="FF000000"/>
      <name val="Calibri"/>
    </font>
    <font>
      <b/>
      <sz val="18"/>
      <color rgb="FF000000"/>
      <name val="Arial"/>
    </font>
    <font>
      <sz val="14"/>
      <color theme="1"/>
      <name val="Arial"/>
    </font>
    <font>
      <sz val="10"/>
      <color rgb="FF000000"/>
      <name val="Arial"/>
    </font>
    <font>
      <sz val="12"/>
      <color theme="1"/>
      <name val="Arial"/>
    </font>
    <font>
      <sz val="10"/>
      <color theme="1"/>
      <name val="Arial"/>
    </font>
    <font>
      <sz val="11"/>
      <color theme="1"/>
      <name val="Arial"/>
    </font>
    <font>
      <sz val="16"/>
      <color rgb="FF000000"/>
      <name val="Arial"/>
    </font>
    <font>
      <sz val="16"/>
      <color theme="1"/>
      <name val="Arial"/>
    </font>
    <font>
      <b/>
      <sz val="16"/>
      <color rgb="FF000000"/>
      <name val="Arial"/>
    </font>
    <font>
      <b/>
      <sz val="11"/>
      <color theme="1"/>
      <name val="Arial"/>
    </font>
    <font>
      <b/>
      <sz val="16"/>
      <color theme="1"/>
      <name val="Arial"/>
    </font>
    <font>
      <b/>
      <sz val="14"/>
      <color theme="1"/>
      <name val="Arial"/>
    </font>
    <font>
      <sz val="18"/>
      <color rgb="FF000000"/>
      <name val="Arial"/>
    </font>
    <font>
      <sz val="18"/>
      <color theme="1"/>
      <name val="Arial"/>
    </font>
    <font>
      <b/>
      <sz val="14"/>
      <color rgb="FF000000"/>
      <name val="Arial"/>
    </font>
    <font>
      <sz val="16"/>
      <color theme="1"/>
      <name val="Times New Roman"/>
    </font>
    <font>
      <sz val="14"/>
      <color theme="1"/>
      <name val="Times New Roman"/>
    </font>
    <font>
      <sz val="14"/>
      <color theme="1"/>
      <name val="Calibri"/>
    </font>
    <font>
      <b/>
      <sz val="10"/>
      <color theme="1"/>
      <name val="Calibri"/>
    </font>
    <font>
      <sz val="8"/>
      <color theme="1"/>
      <name val="Calibri"/>
    </font>
    <font>
      <sz val="10"/>
      <color theme="1"/>
      <name val="Cambria"/>
    </font>
    <font>
      <b/>
      <sz val="12"/>
      <color rgb="FF000000"/>
      <name val="Calibri"/>
    </font>
    <font>
      <b/>
      <sz val="11"/>
      <color rgb="FF000000"/>
      <name val="Calibri"/>
    </font>
  </fonts>
  <fills count="4">
    <fill>
      <patternFill patternType="none"/>
    </fill>
    <fill>
      <patternFill patternType="gray125"/>
    </fill>
    <fill>
      <patternFill patternType="solid">
        <fgColor rgb="FFFFFF00"/>
        <bgColor rgb="FFFFFF00"/>
      </patternFill>
    </fill>
    <fill>
      <patternFill patternType="solid">
        <fgColor theme="0"/>
        <bgColor theme="0"/>
      </patternFill>
    </fill>
  </fills>
  <borders count="34">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right style="thin">
        <color rgb="FF000000"/>
      </right>
      <top/>
      <bottom/>
      <diagonal/>
    </border>
    <border>
      <left/>
      <right style="thin">
        <color rgb="FF000000"/>
      </right>
      <top style="thin">
        <color rgb="FF000000"/>
      </top>
      <bottom/>
      <diagonal/>
    </border>
    <border>
      <left/>
      <right style="thin">
        <color rgb="FF000000"/>
      </right>
      <top/>
      <bottom style="thin">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thin">
        <color rgb="FF000000"/>
      </right>
      <top/>
      <bottom style="medium">
        <color rgb="FF000000"/>
      </bottom>
      <diagonal/>
    </border>
    <border>
      <left style="thin">
        <color rgb="FF000000"/>
      </left>
      <right style="medium">
        <color rgb="FF000000"/>
      </right>
      <top style="thin">
        <color rgb="FF000000"/>
      </top>
      <bottom style="medium">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rgb="FF000000"/>
      </left>
      <right/>
      <top style="thin">
        <color rgb="FF000000"/>
      </top>
      <bottom style="medium">
        <color rgb="FF000000"/>
      </bottom>
      <diagonal/>
    </border>
    <border>
      <left/>
      <right/>
      <top style="thin">
        <color rgb="FF000000"/>
      </top>
      <bottom style="medium">
        <color rgb="FF000000"/>
      </bottom>
      <diagonal/>
    </border>
    <border>
      <left/>
      <right style="thin">
        <color rgb="FF000000"/>
      </right>
      <top style="thin">
        <color rgb="FF000000"/>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s>
  <cellStyleXfs count="1">
    <xf numFmtId="0" fontId="0" fillId="0" borderId="0"/>
  </cellStyleXfs>
  <cellXfs count="296">
    <xf numFmtId="0" fontId="0" fillId="0" borderId="0" xfId="0" applyFont="1" applyAlignment="1"/>
    <xf numFmtId="0" fontId="3" fillId="0" borderId="0" xfId="0" applyFont="1"/>
    <xf numFmtId="0" fontId="4" fillId="0" borderId="4" xfId="0" applyFont="1" applyBorder="1" applyAlignment="1">
      <alignment horizontal="center" vertical="top" wrapText="1"/>
    </xf>
    <xf numFmtId="0" fontId="3" fillId="2" borderId="4" xfId="0" applyFont="1" applyFill="1" applyBorder="1" applyAlignment="1">
      <alignment horizontal="left" vertical="top" wrapText="1"/>
    </xf>
    <xf numFmtId="0" fontId="3" fillId="0" borderId="4" xfId="0" applyFont="1" applyBorder="1" applyAlignment="1">
      <alignment horizontal="center" vertical="top" wrapText="1"/>
    </xf>
    <xf numFmtId="0" fontId="3" fillId="0" borderId="4" xfId="0" applyFont="1" applyBorder="1"/>
    <xf numFmtId="0" fontId="3" fillId="0" borderId="4" xfId="0" applyFont="1" applyBorder="1" applyAlignment="1">
      <alignment horizontal="left" vertical="top" wrapText="1"/>
    </xf>
    <xf numFmtId="0" fontId="4" fillId="2" borderId="4" xfId="0" applyFont="1" applyFill="1" applyBorder="1" applyAlignment="1">
      <alignment horizontal="center" vertical="top" wrapText="1"/>
    </xf>
    <xf numFmtId="0" fontId="3" fillId="0" borderId="4" xfId="0" applyFont="1" applyBorder="1" applyAlignment="1">
      <alignment vertical="top" wrapText="1"/>
    </xf>
    <xf numFmtId="2" fontId="3" fillId="0" borderId="4" xfId="0" applyNumberFormat="1" applyFont="1" applyBorder="1" applyAlignment="1">
      <alignment horizontal="center" vertical="top" wrapText="1"/>
    </xf>
    <xf numFmtId="0" fontId="4" fillId="0" borderId="4" xfId="0" applyFont="1" applyBorder="1" applyAlignment="1">
      <alignment horizontal="center" vertical="top"/>
    </xf>
    <xf numFmtId="2" fontId="4" fillId="0" borderId="4" xfId="0" applyNumberFormat="1" applyFont="1" applyBorder="1" applyAlignment="1">
      <alignment horizontal="center" vertical="top"/>
    </xf>
    <xf numFmtId="2" fontId="4" fillId="2" borderId="4" xfId="0" applyNumberFormat="1" applyFont="1" applyFill="1" applyBorder="1" applyAlignment="1">
      <alignment horizontal="center" vertical="top"/>
    </xf>
    <xf numFmtId="2" fontId="3" fillId="0" borderId="4" xfId="0" applyNumberFormat="1" applyFont="1" applyBorder="1" applyAlignment="1">
      <alignment horizontal="center" vertical="center"/>
    </xf>
    <xf numFmtId="0" fontId="3" fillId="0" borderId="4" xfId="0" applyFont="1" applyBorder="1" applyAlignment="1">
      <alignment horizontal="center" vertical="top"/>
    </xf>
    <xf numFmtId="0" fontId="3" fillId="0" borderId="4" xfId="0" applyFont="1" applyBorder="1" applyAlignment="1">
      <alignment vertical="top"/>
    </xf>
    <xf numFmtId="0" fontId="3" fillId="0" borderId="4" xfId="0" applyFont="1" applyBorder="1" applyAlignment="1">
      <alignment horizontal="left" vertical="top"/>
    </xf>
    <xf numFmtId="0" fontId="3" fillId="0" borderId="4" xfId="0" applyFont="1" applyBorder="1" applyAlignment="1">
      <alignment horizontal="center" vertical="center"/>
    </xf>
    <xf numFmtId="2" fontId="3" fillId="0" borderId="4" xfId="0" applyNumberFormat="1" applyFont="1" applyBorder="1" applyAlignment="1">
      <alignment horizontal="center" vertical="top"/>
    </xf>
    <xf numFmtId="0" fontId="3" fillId="0" borderId="4" xfId="0" applyFont="1" applyBorder="1" applyAlignment="1">
      <alignment horizontal="center"/>
    </xf>
    <xf numFmtId="0" fontId="4" fillId="0" borderId="4" xfId="0" applyFont="1" applyBorder="1" applyAlignment="1">
      <alignment horizontal="left" vertical="top" wrapText="1"/>
    </xf>
    <xf numFmtId="2" fontId="4" fillId="0" borderId="4" xfId="0" applyNumberFormat="1" applyFont="1" applyBorder="1" applyAlignment="1">
      <alignment horizontal="center" vertical="center"/>
    </xf>
    <xf numFmtId="2" fontId="4" fillId="2" borderId="4" xfId="0" applyNumberFormat="1" applyFont="1" applyFill="1" applyBorder="1" applyAlignment="1">
      <alignment horizontal="center" vertical="center"/>
    </xf>
    <xf numFmtId="0" fontId="3" fillId="0" borderId="1" xfId="0" applyFont="1" applyBorder="1" applyAlignment="1">
      <alignment horizontal="center" vertical="top"/>
    </xf>
    <xf numFmtId="0" fontId="3" fillId="0" borderId="3" xfId="0" applyFont="1" applyBorder="1" applyAlignment="1">
      <alignment horizontal="center" vertical="top"/>
    </xf>
    <xf numFmtId="0" fontId="3" fillId="0" borderId="4" xfId="0" applyFont="1" applyBorder="1" applyAlignment="1">
      <alignment wrapText="1"/>
    </xf>
    <xf numFmtId="0" fontId="4" fillId="0" borderId="4" xfId="0" applyFont="1" applyBorder="1" applyAlignment="1">
      <alignment horizontal="center" wrapText="1"/>
    </xf>
    <xf numFmtId="2" fontId="4" fillId="2" borderId="4" xfId="0" applyNumberFormat="1" applyFont="1" applyFill="1" applyBorder="1" applyAlignment="1">
      <alignment horizontal="center" vertical="top" wrapText="1"/>
    </xf>
    <xf numFmtId="0" fontId="4" fillId="0" borderId="4" xfId="0" applyFont="1" applyBorder="1" applyAlignment="1">
      <alignment horizontal="center"/>
    </xf>
    <xf numFmtId="2" fontId="4" fillId="0" borderId="4" xfId="0" applyNumberFormat="1" applyFont="1" applyBorder="1" applyAlignment="1">
      <alignment horizontal="center"/>
    </xf>
    <xf numFmtId="0" fontId="3" fillId="0" borderId="7" xfId="0" applyFont="1" applyBorder="1" applyAlignment="1">
      <alignment horizontal="center" vertical="top" wrapText="1"/>
    </xf>
    <xf numFmtId="0" fontId="4" fillId="0" borderId="7" xfId="0" applyFont="1" applyBorder="1" applyAlignment="1">
      <alignment horizontal="center" vertical="top" wrapText="1"/>
    </xf>
    <xf numFmtId="0" fontId="4" fillId="0" borderId="5" xfId="0" applyFont="1" applyBorder="1" applyAlignment="1">
      <alignment horizontal="center"/>
    </xf>
    <xf numFmtId="0" fontId="4" fillId="0" borderId="4" xfId="0" applyFont="1" applyBorder="1" applyAlignment="1">
      <alignment vertical="top" wrapText="1"/>
    </xf>
    <xf numFmtId="0" fontId="3" fillId="0" borderId="3" xfId="0" applyFont="1" applyBorder="1" applyAlignment="1">
      <alignment vertical="top" wrapText="1"/>
    </xf>
    <xf numFmtId="0" fontId="3" fillId="0" borderId="3" xfId="0" applyFont="1" applyBorder="1" applyAlignment="1">
      <alignment horizontal="center" vertical="top" wrapText="1"/>
    </xf>
    <xf numFmtId="4" fontId="3" fillId="0" borderId="4" xfId="0" applyNumberFormat="1" applyFont="1" applyBorder="1" applyAlignment="1">
      <alignment horizontal="center" vertical="center"/>
    </xf>
    <xf numFmtId="4" fontId="3" fillId="0" borderId="4" xfId="0" applyNumberFormat="1" applyFont="1" applyBorder="1" applyAlignment="1">
      <alignment horizontal="center" vertical="center" wrapText="1"/>
    </xf>
    <xf numFmtId="3" fontId="3" fillId="0" borderId="4" xfId="0" applyNumberFormat="1" applyFont="1" applyBorder="1" applyAlignment="1">
      <alignment horizontal="center" vertical="top" wrapText="1"/>
    </xf>
    <xf numFmtId="0" fontId="3" fillId="3" borderId="4" xfId="0" applyFont="1" applyFill="1" applyBorder="1" applyAlignment="1">
      <alignment horizontal="center" vertical="top"/>
    </xf>
    <xf numFmtId="0" fontId="3" fillId="3" borderId="4" xfId="0" applyFont="1" applyFill="1" applyBorder="1" applyAlignment="1">
      <alignment horizontal="center" vertical="top" wrapText="1"/>
    </xf>
    <xf numFmtId="0" fontId="4" fillId="0" borderId="1" xfId="0" applyFont="1" applyBorder="1" applyAlignment="1">
      <alignment vertical="top" wrapText="1"/>
    </xf>
    <xf numFmtId="0" fontId="4" fillId="0" borderId="2" xfId="0" applyFont="1" applyBorder="1" applyAlignment="1">
      <alignment vertical="top" wrapText="1"/>
    </xf>
    <xf numFmtId="2" fontId="3" fillId="0" borderId="0" xfId="0" applyNumberFormat="1" applyFont="1"/>
    <xf numFmtId="2" fontId="4" fillId="0" borderId="4" xfId="0" applyNumberFormat="1" applyFont="1" applyBorder="1" applyAlignment="1">
      <alignment horizontal="center" vertical="top" wrapText="1"/>
    </xf>
    <xf numFmtId="0" fontId="3" fillId="2" borderId="4" xfId="0" applyFont="1" applyFill="1" applyBorder="1" applyAlignment="1">
      <alignment horizontal="center"/>
    </xf>
    <xf numFmtId="0" fontId="3" fillId="2" borderId="4" xfId="0" applyFont="1" applyFill="1" applyBorder="1"/>
    <xf numFmtId="2" fontId="4" fillId="2" borderId="4" xfId="0" applyNumberFormat="1" applyFont="1" applyFill="1" applyBorder="1" applyAlignment="1">
      <alignment horizontal="center"/>
    </xf>
    <xf numFmtId="0" fontId="5" fillId="0" borderId="4" xfId="0" applyFont="1" applyBorder="1" applyAlignment="1">
      <alignment horizontal="center" vertical="top" wrapText="1"/>
    </xf>
    <xf numFmtId="0" fontId="6" fillId="0" borderId="5" xfId="0" applyFont="1" applyBorder="1" applyAlignment="1">
      <alignment horizontal="center" vertical="top" wrapText="1"/>
    </xf>
    <xf numFmtId="0" fontId="7" fillId="0" borderId="4" xfId="0" applyFont="1" applyBorder="1" applyAlignment="1">
      <alignment horizontal="center" vertical="top"/>
    </xf>
    <xf numFmtId="0" fontId="8" fillId="0" borderId="4" xfId="0" applyFont="1" applyBorder="1" applyAlignment="1">
      <alignment vertical="top" wrapText="1"/>
    </xf>
    <xf numFmtId="0" fontId="7" fillId="0" borderId="4" xfId="0" applyFont="1" applyBorder="1" applyAlignment="1">
      <alignment vertical="top"/>
    </xf>
    <xf numFmtId="0" fontId="9" fillId="0" borderId="4" xfId="0" applyFont="1" applyBorder="1" applyAlignment="1">
      <alignment vertical="top" wrapText="1"/>
    </xf>
    <xf numFmtId="0" fontId="7" fillId="0" borderId="4" xfId="0" applyFont="1" applyBorder="1" applyAlignment="1">
      <alignment horizontal="left" vertical="top" wrapText="1"/>
    </xf>
    <xf numFmtId="0" fontId="7" fillId="0" borderId="4" xfId="0" applyFont="1" applyBorder="1" applyAlignment="1">
      <alignment horizontal="left" vertical="top"/>
    </xf>
    <xf numFmtId="2" fontId="7" fillId="0" borderId="4" xfId="0" applyNumberFormat="1" applyFont="1" applyBorder="1" applyAlignment="1">
      <alignment horizontal="left" vertical="top"/>
    </xf>
    <xf numFmtId="0" fontId="7" fillId="0" borderId="4" xfId="0" applyFont="1" applyBorder="1" applyAlignment="1">
      <alignment horizontal="center" vertical="center"/>
    </xf>
    <xf numFmtId="0" fontId="8" fillId="0" borderId="0" xfId="0" applyFont="1"/>
    <xf numFmtId="0" fontId="7" fillId="0" borderId="0" xfId="0" applyFont="1" applyAlignment="1">
      <alignment wrapText="1"/>
    </xf>
    <xf numFmtId="0" fontId="10" fillId="0" borderId="0" xfId="0" applyFont="1"/>
    <xf numFmtId="2" fontId="6" fillId="0" borderId="0" xfId="0" applyNumberFormat="1" applyFont="1" applyAlignment="1">
      <alignment horizontal="left"/>
    </xf>
    <xf numFmtId="0" fontId="7" fillId="0" borderId="4" xfId="0" applyFont="1" applyBorder="1"/>
    <xf numFmtId="0" fontId="8" fillId="0" borderId="4" xfId="0" applyFont="1" applyBorder="1"/>
    <xf numFmtId="0" fontId="7" fillId="0" borderId="4" xfId="0" applyFont="1" applyBorder="1" applyAlignment="1">
      <alignment wrapText="1"/>
    </xf>
    <xf numFmtId="0" fontId="6" fillId="0" borderId="4" xfId="0" applyFont="1" applyBorder="1"/>
    <xf numFmtId="2" fontId="6" fillId="0" borderId="4" xfId="0" applyNumberFormat="1" applyFont="1" applyBorder="1" applyAlignment="1">
      <alignment horizontal="left"/>
    </xf>
    <xf numFmtId="0" fontId="5" fillId="0" borderId="5" xfId="0" applyFont="1" applyBorder="1" applyAlignment="1">
      <alignment horizontal="center" vertical="top" wrapText="1"/>
    </xf>
    <xf numFmtId="0" fontId="5" fillId="0" borderId="1" xfId="0" applyFont="1" applyBorder="1" applyAlignment="1">
      <alignment horizontal="center" vertical="top" wrapText="1"/>
    </xf>
    <xf numFmtId="0" fontId="7" fillId="0" borderId="4" xfId="0" applyFont="1" applyBorder="1" applyAlignment="1">
      <alignment vertical="top" wrapText="1"/>
    </xf>
    <xf numFmtId="164" fontId="6" fillId="0" borderId="0" xfId="0" applyNumberFormat="1" applyFont="1" applyAlignment="1">
      <alignment horizontal="center" vertical="center"/>
    </xf>
    <xf numFmtId="0" fontId="4" fillId="0" borderId="4" xfId="0" applyFont="1" applyBorder="1" applyAlignment="1">
      <alignment horizontal="center" vertical="center" wrapText="1"/>
    </xf>
    <xf numFmtId="0" fontId="3" fillId="0" borderId="4" xfId="0" applyFont="1" applyBorder="1" applyAlignment="1">
      <alignment horizontal="center" vertical="center" wrapText="1"/>
    </xf>
    <xf numFmtId="0" fontId="6" fillId="0" borderId="4" xfId="0" applyFont="1" applyBorder="1" applyAlignment="1">
      <alignment horizontal="center" vertical="center"/>
    </xf>
    <xf numFmtId="2" fontId="5" fillId="0" borderId="4" xfId="0" applyNumberFormat="1" applyFont="1" applyBorder="1" applyAlignment="1">
      <alignment horizontal="center" vertical="center"/>
    </xf>
    <xf numFmtId="0" fontId="3" fillId="0" borderId="4" xfId="0" applyFont="1" applyBorder="1" applyAlignment="1">
      <alignment horizontal="left"/>
    </xf>
    <xf numFmtId="2" fontId="11" fillId="0" borderId="4" xfId="0" applyNumberFormat="1" applyFont="1" applyBorder="1" applyAlignment="1">
      <alignment horizontal="center" vertical="center"/>
    </xf>
    <xf numFmtId="2" fontId="12" fillId="0" borderId="4" xfId="0" applyNumberFormat="1" applyFont="1" applyBorder="1" applyAlignment="1">
      <alignment horizontal="center" vertical="center"/>
    </xf>
    <xf numFmtId="2" fontId="13" fillId="0" borderId="4" xfId="0" applyNumberFormat="1" applyFont="1" applyBorder="1" applyAlignment="1">
      <alignment horizontal="center" vertical="center"/>
    </xf>
    <xf numFmtId="2" fontId="14" fillId="0" borderId="4" xfId="0" applyNumberFormat="1" applyFont="1" applyBorder="1" applyAlignment="1">
      <alignment horizontal="center" vertical="center"/>
    </xf>
    <xf numFmtId="0" fontId="15" fillId="0" borderId="4" xfId="0" applyFont="1" applyBorder="1"/>
    <xf numFmtId="0" fontId="15" fillId="0" borderId="4" xfId="0" applyFont="1" applyBorder="1" applyAlignment="1">
      <alignment horizontal="center" vertical="center"/>
    </xf>
    <xf numFmtId="165" fontId="7" fillId="0" borderId="0" xfId="0" applyNumberFormat="1" applyFont="1"/>
    <xf numFmtId="0" fontId="6" fillId="0" borderId="4" xfId="0" applyFont="1" applyBorder="1" applyAlignment="1">
      <alignment vertical="top" wrapText="1"/>
    </xf>
    <xf numFmtId="0" fontId="16" fillId="0" borderId="4" xfId="0" applyFont="1" applyBorder="1" applyAlignment="1">
      <alignment horizontal="left" vertical="top" wrapText="1"/>
    </xf>
    <xf numFmtId="2" fontId="7" fillId="0" borderId="4" xfId="0" applyNumberFormat="1" applyFont="1" applyBorder="1" applyAlignment="1">
      <alignment horizontal="left"/>
    </xf>
    <xf numFmtId="165" fontId="7" fillId="0" borderId="4" xfId="0" applyNumberFormat="1" applyFont="1" applyBorder="1" applyAlignment="1">
      <alignment horizontal="left"/>
    </xf>
    <xf numFmtId="165" fontId="6" fillId="0" borderId="4" xfId="0" applyNumberFormat="1" applyFont="1" applyBorder="1" applyAlignment="1">
      <alignment horizontal="left"/>
    </xf>
    <xf numFmtId="0" fontId="17" fillId="0" borderId="4" xfId="0" applyFont="1" applyBorder="1" applyAlignment="1">
      <alignment horizontal="left" vertical="top" wrapText="1"/>
    </xf>
    <xf numFmtId="0" fontId="18" fillId="0" borderId="4" xfId="0" applyFont="1" applyBorder="1" applyAlignment="1">
      <alignment horizontal="left" vertical="center" wrapText="1"/>
    </xf>
    <xf numFmtId="1" fontId="19" fillId="0" borderId="4" xfId="0" applyNumberFormat="1" applyFont="1" applyBorder="1" applyAlignment="1">
      <alignment horizontal="center" vertical="center" shrinkToFit="1"/>
    </xf>
    <xf numFmtId="2" fontId="19" fillId="0" borderId="4" xfId="0" applyNumberFormat="1" applyFont="1" applyBorder="1" applyAlignment="1">
      <alignment horizontal="center" vertical="center" shrinkToFit="1"/>
    </xf>
    <xf numFmtId="1" fontId="20" fillId="0" borderId="4" xfId="0" applyNumberFormat="1" applyFont="1" applyBorder="1" applyAlignment="1">
      <alignment horizontal="center" vertical="center" shrinkToFit="1"/>
    </xf>
    <xf numFmtId="165" fontId="19" fillId="0" borderId="4" xfId="0" applyNumberFormat="1" applyFont="1" applyBorder="1" applyAlignment="1">
      <alignment horizontal="center" vertical="center" shrinkToFit="1"/>
    </xf>
    <xf numFmtId="0" fontId="18" fillId="0" borderId="8" xfId="0" applyFont="1" applyBorder="1" applyAlignment="1">
      <alignment horizontal="center" vertical="top" wrapText="1"/>
    </xf>
    <xf numFmtId="166" fontId="19" fillId="0" borderId="4" xfId="0" applyNumberFormat="1" applyFont="1" applyBorder="1" applyAlignment="1">
      <alignment horizontal="center" vertical="center" shrinkToFit="1"/>
    </xf>
    <xf numFmtId="0" fontId="18" fillId="0" borderId="0" xfId="0" applyFont="1" applyAlignment="1">
      <alignment horizontal="center" vertical="top" wrapText="1"/>
    </xf>
    <xf numFmtId="0" fontId="18" fillId="0" borderId="3" xfId="0" applyFont="1" applyBorder="1" applyAlignment="1">
      <alignment horizontal="left" vertical="center" wrapText="1"/>
    </xf>
    <xf numFmtId="0" fontId="18" fillId="0" borderId="9" xfId="0" applyFont="1" applyBorder="1" applyAlignment="1">
      <alignment horizontal="left" vertical="center" wrapText="1"/>
    </xf>
    <xf numFmtId="1" fontId="20" fillId="0" borderId="5" xfId="0" applyNumberFormat="1" applyFont="1" applyBorder="1" applyAlignment="1">
      <alignment horizontal="center" vertical="center" shrinkToFit="1"/>
    </xf>
    <xf numFmtId="2" fontId="19" fillId="0" borderId="5" xfId="0" applyNumberFormat="1" applyFont="1" applyBorder="1" applyAlignment="1">
      <alignment horizontal="center" vertical="center" shrinkToFit="1"/>
    </xf>
    <xf numFmtId="0" fontId="7" fillId="0" borderId="0" xfId="0" applyFont="1" applyAlignment="1">
      <alignment horizontal="left" vertical="top"/>
    </xf>
    <xf numFmtId="2" fontId="7" fillId="0" borderId="4" xfId="0" applyNumberFormat="1" applyFont="1" applyBorder="1" applyAlignment="1">
      <alignment horizontal="center" vertical="center"/>
    </xf>
    <xf numFmtId="2" fontId="6" fillId="0" borderId="4" xfId="0" applyNumberFormat="1" applyFont="1" applyBorder="1" applyAlignment="1">
      <alignment horizontal="center" vertical="center"/>
    </xf>
    <xf numFmtId="2" fontId="7" fillId="0" borderId="0" xfId="0" applyNumberFormat="1" applyFont="1"/>
    <xf numFmtId="0" fontId="23" fillId="0" borderId="11" xfId="0" applyFont="1" applyBorder="1" applyAlignment="1">
      <alignment horizontal="center" vertical="top"/>
    </xf>
    <xf numFmtId="0" fontId="24" fillId="0" borderId="12" xfId="0" applyFont="1" applyBorder="1" applyAlignment="1">
      <alignment horizontal="center" vertical="top" wrapText="1"/>
    </xf>
    <xf numFmtId="0" fontId="26" fillId="0" borderId="12" xfId="0" applyFont="1" applyBorder="1" applyAlignment="1">
      <alignment vertical="top" wrapText="1"/>
    </xf>
    <xf numFmtId="0" fontId="25" fillId="0" borderId="12" xfId="0" applyFont="1" applyBorder="1" applyAlignment="1">
      <alignment horizontal="center" vertical="top" wrapText="1"/>
    </xf>
    <xf numFmtId="0" fontId="26" fillId="0" borderId="12" xfId="0" applyFont="1" applyBorder="1" applyAlignment="1">
      <alignment horizontal="center" vertical="top" wrapText="1"/>
    </xf>
    <xf numFmtId="2" fontId="23" fillId="0" borderId="14" xfId="0" applyNumberFormat="1" applyFont="1" applyBorder="1" applyAlignment="1">
      <alignment horizontal="center" vertical="top"/>
    </xf>
    <xf numFmtId="0" fontId="23" fillId="0" borderId="15" xfId="0" applyFont="1" applyBorder="1" applyAlignment="1">
      <alignment horizontal="center" vertical="top"/>
    </xf>
    <xf numFmtId="0" fontId="24" fillId="0" borderId="4" xfId="0" applyFont="1" applyBorder="1" applyAlignment="1">
      <alignment horizontal="center" vertical="top" wrapText="1"/>
    </xf>
    <xf numFmtId="0" fontId="26" fillId="0" borderId="4" xfId="0" applyFont="1" applyBorder="1" applyAlignment="1">
      <alignment vertical="top" wrapText="1"/>
    </xf>
    <xf numFmtId="0" fontId="25" fillId="0" borderId="4" xfId="0" applyFont="1" applyBorder="1" applyAlignment="1">
      <alignment horizontal="center" vertical="top" wrapText="1"/>
    </xf>
    <xf numFmtId="0" fontId="26" fillId="0" borderId="4" xfId="0" applyFont="1" applyBorder="1" applyAlignment="1">
      <alignment horizontal="center" vertical="top" wrapText="1"/>
    </xf>
    <xf numFmtId="2" fontId="23" fillId="0" borderId="16" xfId="0" applyNumberFormat="1" applyFont="1" applyBorder="1" applyAlignment="1">
      <alignment horizontal="center" vertical="top"/>
    </xf>
    <xf numFmtId="0" fontId="23" fillId="0" borderId="17" xfId="0" applyFont="1" applyBorder="1" applyAlignment="1">
      <alignment horizontal="center" vertical="top"/>
    </xf>
    <xf numFmtId="0" fontId="24" fillId="0" borderId="18" xfId="0" applyFont="1" applyBorder="1" applyAlignment="1">
      <alignment horizontal="center" vertical="top" wrapText="1"/>
    </xf>
    <xf numFmtId="0" fontId="26" fillId="0" borderId="18" xfId="0" applyFont="1" applyBorder="1" applyAlignment="1">
      <alignment vertical="top" wrapText="1"/>
    </xf>
    <xf numFmtId="0" fontId="25" fillId="0" borderId="18" xfId="0" applyFont="1" applyBorder="1" applyAlignment="1">
      <alignment horizontal="center" vertical="top" wrapText="1"/>
    </xf>
    <xf numFmtId="0" fontId="26" fillId="0" borderId="18" xfId="0" applyFont="1" applyBorder="1" applyAlignment="1">
      <alignment horizontal="center" vertical="top" wrapText="1"/>
    </xf>
    <xf numFmtId="2" fontId="23" fillId="0" borderId="20" xfId="0" applyNumberFormat="1" applyFont="1" applyBorder="1" applyAlignment="1">
      <alignment horizontal="center" vertical="top"/>
    </xf>
    <xf numFmtId="0" fontId="25" fillId="0" borderId="11" xfId="0" applyFont="1" applyBorder="1" applyAlignment="1">
      <alignment horizontal="center" vertical="top" wrapText="1"/>
    </xf>
    <xf numFmtId="0" fontId="25" fillId="0" borderId="15" xfId="0" applyFont="1" applyBorder="1" applyAlignment="1">
      <alignment horizontal="center" vertical="top" wrapText="1"/>
    </xf>
    <xf numFmtId="0" fontId="25" fillId="0" borderId="17" xfId="0" applyFont="1" applyBorder="1" applyAlignment="1">
      <alignment horizontal="center" vertical="top" wrapText="1"/>
    </xf>
    <xf numFmtId="0" fontId="27" fillId="2" borderId="21" xfId="0" applyFont="1" applyFill="1" applyBorder="1" applyAlignment="1">
      <alignment horizontal="center" vertical="top"/>
    </xf>
    <xf numFmtId="0" fontId="27" fillId="2" borderId="21" xfId="0" applyFont="1" applyFill="1" applyBorder="1"/>
    <xf numFmtId="0" fontId="27" fillId="2" borderId="21" xfId="0" applyFont="1" applyFill="1" applyBorder="1" applyAlignment="1">
      <alignment horizontal="right" vertical="top"/>
    </xf>
    <xf numFmtId="0" fontId="28" fillId="2" borderId="21" xfId="0" applyFont="1" applyFill="1" applyBorder="1"/>
    <xf numFmtId="2" fontId="29" fillId="2" borderId="21" xfId="0" applyNumberFormat="1" applyFont="1" applyFill="1" applyBorder="1" applyAlignment="1">
      <alignment horizontal="center" vertical="top"/>
    </xf>
    <xf numFmtId="0" fontId="24" fillId="0" borderId="11" xfId="0" applyFont="1" applyBorder="1" applyAlignment="1">
      <alignment horizontal="center" vertical="top" wrapText="1"/>
    </xf>
    <xf numFmtId="0" fontId="24" fillId="0" borderId="12" xfId="0" applyFont="1" applyBorder="1" applyAlignment="1">
      <alignment vertical="top" wrapText="1"/>
    </xf>
    <xf numFmtId="0" fontId="24" fillId="0" borderId="15" xfId="0" applyFont="1" applyBorder="1" applyAlignment="1">
      <alignment horizontal="center" vertical="top" wrapText="1"/>
    </xf>
    <xf numFmtId="0" fontId="24" fillId="0" borderId="4" xfId="0" applyFont="1" applyBorder="1" applyAlignment="1">
      <alignment vertical="top" wrapText="1"/>
    </xf>
    <xf numFmtId="0" fontId="24" fillId="0" borderId="17" xfId="0" applyFont="1" applyBorder="1" applyAlignment="1">
      <alignment horizontal="center" vertical="top" wrapText="1"/>
    </xf>
    <xf numFmtId="0" fontId="24" fillId="0" borderId="18" xfId="0" applyFont="1" applyBorder="1" applyAlignment="1">
      <alignment vertical="top" wrapText="1"/>
    </xf>
    <xf numFmtId="0" fontId="24" fillId="0" borderId="7" xfId="0" applyFont="1" applyBorder="1" applyAlignment="1">
      <alignment horizontal="center" vertical="top" wrapText="1"/>
    </xf>
    <xf numFmtId="0" fontId="24" fillId="0" borderId="7" xfId="0" applyFont="1" applyBorder="1" applyAlignment="1">
      <alignment vertical="top" wrapText="1"/>
    </xf>
    <xf numFmtId="0" fontId="26" fillId="0" borderId="7" xfId="0" applyFont="1" applyBorder="1" applyAlignment="1">
      <alignment vertical="top" wrapText="1"/>
    </xf>
    <xf numFmtId="0" fontId="25" fillId="0" borderId="7" xfId="0" applyFont="1" applyBorder="1" applyAlignment="1">
      <alignment horizontal="center" vertical="top" wrapText="1"/>
    </xf>
    <xf numFmtId="0" fontId="26" fillId="0" borderId="7" xfId="0" applyFont="1" applyBorder="1" applyAlignment="1">
      <alignment horizontal="center" vertical="top" wrapText="1"/>
    </xf>
    <xf numFmtId="2" fontId="23" fillId="0" borderId="7" xfId="0" applyNumberFormat="1" applyFont="1" applyBorder="1" applyAlignment="1">
      <alignment horizontal="center" vertical="top"/>
    </xf>
    <xf numFmtId="2" fontId="23" fillId="0" borderId="4" xfId="0" applyNumberFormat="1" applyFont="1" applyBorder="1" applyAlignment="1">
      <alignment horizontal="center" vertical="top"/>
    </xf>
    <xf numFmtId="0" fontId="24" fillId="0" borderId="5" xfId="0" applyFont="1" applyBorder="1" applyAlignment="1">
      <alignment horizontal="center" vertical="top" wrapText="1"/>
    </xf>
    <xf numFmtId="0" fontId="24" fillId="0" borderId="5" xfId="0" applyFont="1" applyBorder="1" applyAlignment="1">
      <alignment vertical="top" wrapText="1"/>
    </xf>
    <xf numFmtId="0" fontId="26" fillId="0" borderId="5" xfId="0" applyFont="1" applyBorder="1" applyAlignment="1">
      <alignment vertical="top" wrapText="1"/>
    </xf>
    <xf numFmtId="0" fontId="25" fillId="0" borderId="5" xfId="0" applyFont="1" applyBorder="1" applyAlignment="1">
      <alignment horizontal="center" vertical="top" wrapText="1"/>
    </xf>
    <xf numFmtId="0" fontId="26" fillId="0" borderId="5" xfId="0" applyFont="1" applyBorder="1" applyAlignment="1">
      <alignment horizontal="center" vertical="top" wrapText="1"/>
    </xf>
    <xf numFmtId="2" fontId="23" fillId="0" borderId="5" xfId="0" applyNumberFormat="1" applyFont="1" applyBorder="1" applyAlignment="1">
      <alignment horizontal="center" vertical="top"/>
    </xf>
    <xf numFmtId="0" fontId="23" fillId="0" borderId="7" xfId="0" applyFont="1" applyBorder="1" applyAlignment="1">
      <alignment horizontal="center" vertical="top"/>
    </xf>
    <xf numFmtId="0" fontId="23" fillId="0" borderId="4" xfId="0" applyFont="1" applyBorder="1" applyAlignment="1">
      <alignment horizontal="center" vertical="top"/>
    </xf>
    <xf numFmtId="0" fontId="23" fillId="0" borderId="5" xfId="0" applyFont="1" applyBorder="1" applyAlignment="1">
      <alignment horizontal="center" vertical="top"/>
    </xf>
    <xf numFmtId="0" fontId="29" fillId="2" borderId="22" xfId="0" applyFont="1" applyFill="1" applyBorder="1" applyAlignment="1">
      <alignment horizontal="center" vertical="top"/>
    </xf>
    <xf numFmtId="0" fontId="29" fillId="2" borderId="22" xfId="0" applyFont="1" applyFill="1" applyBorder="1"/>
    <xf numFmtId="0" fontId="27" fillId="2" borderId="22" xfId="0" applyFont="1" applyFill="1" applyBorder="1" applyAlignment="1">
      <alignment horizontal="right"/>
    </xf>
    <xf numFmtId="0" fontId="31" fillId="2" borderId="22" xfId="0" applyFont="1" applyFill="1" applyBorder="1"/>
    <xf numFmtId="0" fontId="29" fillId="2" borderId="22" xfId="0" applyFont="1" applyFill="1" applyBorder="1" applyAlignment="1">
      <alignment horizontal="center"/>
    </xf>
    <xf numFmtId="2" fontId="29" fillId="2" borderId="22" xfId="0" applyNumberFormat="1" applyFont="1" applyFill="1" applyBorder="1" applyAlignment="1">
      <alignment horizontal="center"/>
    </xf>
    <xf numFmtId="0" fontId="32" fillId="0" borderId="4" xfId="0" applyFont="1" applyBorder="1" applyAlignment="1">
      <alignment vertical="top" wrapText="1"/>
    </xf>
    <xf numFmtId="0" fontId="23" fillId="0" borderId="4" xfId="0" applyFont="1" applyBorder="1"/>
    <xf numFmtId="0" fontId="33" fillId="2" borderId="4" xfId="0" applyFont="1" applyFill="1" applyBorder="1" applyAlignment="1">
      <alignment horizontal="center" vertical="top"/>
    </xf>
    <xf numFmtId="0" fontId="33" fillId="2" borderId="4" xfId="0" applyFont="1" applyFill="1" applyBorder="1"/>
    <xf numFmtId="0" fontId="33" fillId="2" borderId="4" xfId="0" applyFont="1" applyFill="1" applyBorder="1" applyAlignment="1">
      <alignment horizontal="right" vertical="top"/>
    </xf>
    <xf numFmtId="0" fontId="34" fillId="2" borderId="4" xfId="0" applyFont="1" applyFill="1" applyBorder="1"/>
    <xf numFmtId="2" fontId="35" fillId="2" borderId="4" xfId="0" applyNumberFormat="1" applyFont="1" applyFill="1" applyBorder="1" applyAlignment="1">
      <alignment horizontal="center" vertical="top"/>
    </xf>
    <xf numFmtId="0" fontId="36" fillId="2" borderId="4" xfId="0" applyFont="1" applyFill="1" applyBorder="1" applyAlignment="1">
      <alignment horizontal="center" vertical="top"/>
    </xf>
    <xf numFmtId="0" fontId="36" fillId="2" borderId="4" xfId="0" applyFont="1" applyFill="1" applyBorder="1"/>
    <xf numFmtId="0" fontId="37" fillId="2" borderId="4" xfId="0" applyFont="1" applyFill="1" applyBorder="1" applyAlignment="1">
      <alignment horizontal="right"/>
    </xf>
    <xf numFmtId="2" fontId="37" fillId="2" borderId="4" xfId="0" applyNumberFormat="1" applyFont="1" applyFill="1" applyBorder="1"/>
    <xf numFmtId="2" fontId="14" fillId="2" borderId="4" xfId="0" applyNumberFormat="1" applyFont="1" applyFill="1" applyBorder="1" applyAlignment="1">
      <alignment horizontal="center" vertical="top"/>
    </xf>
    <xf numFmtId="0" fontId="21" fillId="2" borderId="4" xfId="0" applyFont="1" applyFill="1" applyBorder="1" applyAlignment="1">
      <alignment horizontal="center" vertical="top"/>
    </xf>
    <xf numFmtId="0" fontId="21" fillId="2" borderId="4" xfId="0" applyFont="1" applyFill="1" applyBorder="1"/>
    <xf numFmtId="0" fontId="29" fillId="2" borderId="4" xfId="0" applyFont="1" applyFill="1" applyBorder="1" applyAlignment="1">
      <alignment horizontal="right" vertical="top"/>
    </xf>
    <xf numFmtId="0" fontId="31" fillId="2" borderId="4" xfId="0" applyFont="1" applyFill="1" applyBorder="1"/>
    <xf numFmtId="0" fontId="29" fillId="2" borderId="4" xfId="0" applyFont="1" applyFill="1" applyBorder="1"/>
    <xf numFmtId="2" fontId="29" fillId="2" borderId="4" xfId="0" applyNumberFormat="1" applyFont="1" applyFill="1" applyBorder="1" applyAlignment="1">
      <alignment horizontal="center" vertical="top"/>
    </xf>
    <xf numFmtId="0" fontId="23" fillId="0" borderId="0" xfId="0" applyFont="1" applyAlignment="1">
      <alignment horizontal="center" vertical="top"/>
    </xf>
    <xf numFmtId="0" fontId="23" fillId="0" borderId="0" xfId="0" applyFont="1"/>
    <xf numFmtId="0" fontId="25" fillId="0" borderId="0" xfId="0" applyFont="1"/>
    <xf numFmtId="2" fontId="23" fillId="0" borderId="0" xfId="0" applyNumberFormat="1" applyFont="1"/>
    <xf numFmtId="0" fontId="5" fillId="0" borderId="26" xfId="0" applyFont="1" applyBorder="1" applyAlignment="1">
      <alignment horizontal="center" vertical="top" wrapText="1"/>
    </xf>
    <xf numFmtId="0" fontId="5" fillId="0" borderId="7" xfId="0" applyFont="1" applyBorder="1" applyAlignment="1">
      <alignment horizontal="center" vertical="top" wrapText="1"/>
    </xf>
    <xf numFmtId="0" fontId="5" fillId="0" borderId="7" xfId="0" applyFont="1" applyBorder="1" applyAlignment="1">
      <alignment vertical="top" wrapText="1"/>
    </xf>
    <xf numFmtId="0" fontId="5" fillId="0" borderId="27" xfId="0" applyFont="1" applyBorder="1" applyAlignment="1">
      <alignment horizontal="center" vertical="top" wrapText="1"/>
    </xf>
    <xf numFmtId="0" fontId="5" fillId="0" borderId="15" xfId="0" applyFont="1" applyBorder="1" applyAlignment="1">
      <alignment horizontal="center" vertical="top" wrapText="1"/>
    </xf>
    <xf numFmtId="0" fontId="5" fillId="0" borderId="4" xfId="0" applyFont="1" applyBorder="1" applyAlignment="1">
      <alignment vertical="top" wrapText="1"/>
    </xf>
    <xf numFmtId="0" fontId="6" fillId="0" borderId="4" xfId="0" applyFont="1" applyBorder="1" applyAlignment="1">
      <alignment horizontal="center" vertical="top" wrapText="1"/>
    </xf>
    <xf numFmtId="0" fontId="6" fillId="0" borderId="16" xfId="0" applyFont="1" applyBorder="1" applyAlignment="1">
      <alignment horizontal="center" vertical="top" wrapText="1"/>
    </xf>
    <xf numFmtId="0" fontId="7" fillId="0" borderId="15" xfId="0" applyFont="1" applyBorder="1" applyAlignment="1">
      <alignment horizontal="center"/>
    </xf>
    <xf numFmtId="0" fontId="38" fillId="0" borderId="4" xfId="0" applyFont="1" applyBorder="1" applyAlignment="1">
      <alignment horizontal="center" vertical="top" wrapText="1"/>
    </xf>
    <xf numFmtId="0" fontId="7" fillId="0" borderId="4" xfId="0" applyFont="1" applyBorder="1" applyAlignment="1">
      <alignment horizontal="center"/>
    </xf>
    <xf numFmtId="0" fontId="7" fillId="0" borderId="4" xfId="0" applyFont="1" applyBorder="1" applyAlignment="1">
      <alignment horizontal="center" wrapText="1"/>
    </xf>
    <xf numFmtId="0" fontId="7" fillId="0" borderId="4" xfId="0" applyFont="1" applyBorder="1" applyAlignment="1">
      <alignment horizontal="center" vertical="top" wrapText="1"/>
    </xf>
    <xf numFmtId="0" fontId="7" fillId="0" borderId="16" xfId="0" applyFont="1" applyBorder="1" applyAlignment="1">
      <alignment horizontal="center" vertical="top"/>
    </xf>
    <xf numFmtId="0" fontId="9" fillId="0" borderId="4" xfId="0" applyFont="1" applyBorder="1" applyAlignment="1">
      <alignment horizontal="center" vertical="top" wrapText="1"/>
    </xf>
    <xf numFmtId="0" fontId="5" fillId="0" borderId="20" xfId="0" applyFont="1" applyBorder="1"/>
    <xf numFmtId="0" fontId="8" fillId="0" borderId="4" xfId="0" applyFont="1" applyBorder="1" applyAlignment="1">
      <alignment vertical="top"/>
    </xf>
    <xf numFmtId="0" fontId="39" fillId="0" borderId="4" xfId="0" applyFont="1" applyBorder="1" applyAlignment="1">
      <alignment horizontal="center" vertical="top" wrapText="1"/>
    </xf>
    <xf numFmtId="0" fontId="39" fillId="0" borderId="4" xfId="0" applyFont="1" applyBorder="1" applyAlignment="1">
      <alignment vertical="top" wrapText="1"/>
    </xf>
    <xf numFmtId="0" fontId="39" fillId="0" borderId="4" xfId="0" applyFont="1" applyBorder="1" applyAlignment="1">
      <alignment horizontal="left" vertical="top" wrapText="1"/>
    </xf>
    <xf numFmtId="0" fontId="8" fillId="0" borderId="4" xfId="0" applyFont="1" applyBorder="1" applyAlignment="1">
      <alignment horizontal="center" vertical="top"/>
    </xf>
    <xf numFmtId="0" fontId="8" fillId="0" borderId="4" xfId="0" applyFont="1" applyBorder="1" applyAlignment="1">
      <alignment horizontal="center" vertical="top" wrapText="1"/>
    </xf>
    <xf numFmtId="0" fontId="8" fillId="0" borderId="4" xfId="0" applyFont="1" applyBorder="1" applyAlignment="1">
      <alignment horizontal="left" vertical="top"/>
    </xf>
    <xf numFmtId="0" fontId="8" fillId="0" borderId="4" xfId="0" applyFont="1" applyBorder="1" applyAlignment="1">
      <alignment horizontal="left" vertical="top" wrapText="1"/>
    </xf>
    <xf numFmtId="0" fontId="40" fillId="0" borderId="4" xfId="0" applyFont="1" applyBorder="1" applyAlignment="1">
      <alignment horizontal="center" vertical="top"/>
    </xf>
    <xf numFmtId="0" fontId="39" fillId="0" borderId="4" xfId="0" applyFont="1" applyBorder="1" applyAlignment="1">
      <alignment vertical="top"/>
    </xf>
    <xf numFmtId="0" fontId="39" fillId="0" borderId="4" xfId="0" applyFont="1" applyBorder="1" applyAlignment="1">
      <alignment horizontal="center" vertical="top"/>
    </xf>
    <xf numFmtId="0" fontId="39" fillId="0" borderId="4" xfId="0" applyFont="1" applyBorder="1" applyAlignment="1">
      <alignment horizontal="left" vertical="top"/>
    </xf>
    <xf numFmtId="0" fontId="18" fillId="0" borderId="4" xfId="0" applyFont="1" applyBorder="1" applyAlignment="1">
      <alignment vertical="top" wrapText="1"/>
    </xf>
    <xf numFmtId="0" fontId="19" fillId="0" borderId="4" xfId="0" applyFont="1" applyBorder="1" applyAlignment="1">
      <alignment vertical="top" wrapText="1"/>
    </xf>
    <xf numFmtId="0" fontId="19" fillId="0" borderId="4" xfId="0" applyFont="1" applyBorder="1" applyAlignment="1">
      <alignment vertical="top" wrapText="1"/>
    </xf>
    <xf numFmtId="0" fontId="39" fillId="0" borderId="4" xfId="0" applyFont="1" applyBorder="1" applyAlignment="1">
      <alignment horizontal="right" vertical="top"/>
    </xf>
    <xf numFmtId="0" fontId="39" fillId="3" borderId="4" xfId="0" applyFont="1" applyFill="1" applyBorder="1" applyAlignment="1">
      <alignment horizontal="center" vertical="top" wrapText="1"/>
    </xf>
    <xf numFmtId="0" fontId="39" fillId="3" borderId="4" xfId="0" applyFont="1" applyFill="1" applyBorder="1" applyAlignment="1">
      <alignment vertical="top" wrapText="1"/>
    </xf>
    <xf numFmtId="0" fontId="8" fillId="3" borderId="4" xfId="0" applyFont="1" applyFill="1" applyBorder="1" applyAlignment="1">
      <alignment vertical="top" wrapText="1"/>
    </xf>
    <xf numFmtId="0" fontId="8" fillId="3" borderId="4" xfId="0" applyFont="1" applyFill="1" applyBorder="1" applyAlignment="1">
      <alignment horizontal="center" vertical="top"/>
    </xf>
    <xf numFmtId="2" fontId="8" fillId="3" borderId="4" xfId="0" applyNumberFormat="1" applyFont="1" applyFill="1" applyBorder="1" applyAlignment="1">
      <alignment horizontal="center" vertical="top"/>
    </xf>
    <xf numFmtId="0" fontId="41" fillId="3" borderId="4" xfId="0" applyFont="1" applyFill="1" applyBorder="1" applyAlignment="1">
      <alignment horizontal="center" vertical="top"/>
    </xf>
    <xf numFmtId="0" fontId="41" fillId="3" borderId="4" xfId="0" applyFont="1" applyFill="1" applyBorder="1" applyAlignment="1">
      <alignment horizontal="center" vertical="top" wrapText="1"/>
    </xf>
    <xf numFmtId="0" fontId="41" fillId="3" borderId="4" xfId="0" applyFont="1" applyFill="1" applyBorder="1" applyAlignment="1">
      <alignment horizontal="left" vertical="top"/>
    </xf>
    <xf numFmtId="0" fontId="8" fillId="3" borderId="4" xfId="0" applyFont="1" applyFill="1" applyBorder="1" applyAlignment="1">
      <alignment vertical="top"/>
    </xf>
    <xf numFmtId="0" fontId="41" fillId="3" borderId="4" xfId="0" applyFont="1" applyFill="1" applyBorder="1" applyAlignment="1">
      <alignment horizontal="left" vertical="top" wrapText="1"/>
    </xf>
    <xf numFmtId="0" fontId="8" fillId="3" borderId="4" xfId="0" applyFont="1" applyFill="1" applyBorder="1" applyAlignment="1">
      <alignment horizontal="left" vertical="top"/>
    </xf>
    <xf numFmtId="0" fontId="39" fillId="3" borderId="4" xfId="0" applyFont="1" applyFill="1" applyBorder="1" applyAlignment="1">
      <alignment vertical="top"/>
    </xf>
    <xf numFmtId="2" fontId="39" fillId="3" borderId="4" xfId="0" applyNumberFormat="1" applyFont="1" applyFill="1" applyBorder="1" applyAlignment="1">
      <alignment horizontal="center" vertical="top"/>
    </xf>
    <xf numFmtId="0" fontId="3" fillId="2" borderId="5" xfId="0" applyFont="1" applyFill="1" applyBorder="1" applyAlignment="1">
      <alignment horizontal="center" vertical="top" wrapText="1"/>
    </xf>
    <xf numFmtId="0" fontId="2" fillId="0" borderId="6" xfId="0" applyFont="1" applyBorder="1"/>
    <xf numFmtId="0" fontId="2" fillId="0" borderId="7" xfId="0" applyFont="1" applyBorder="1"/>
    <xf numFmtId="0" fontId="3" fillId="0" borderId="5" xfId="0" applyFont="1" applyBorder="1" applyAlignment="1">
      <alignment horizontal="center" vertical="top" wrapText="1"/>
    </xf>
    <xf numFmtId="0" fontId="3" fillId="0" borderId="5" xfId="0" applyFont="1" applyBorder="1" applyAlignment="1">
      <alignment horizontal="center" vertical="top"/>
    </xf>
    <xf numFmtId="0" fontId="3" fillId="0" borderId="5" xfId="0" applyFont="1" applyBorder="1" applyAlignment="1">
      <alignment horizontal="left" vertical="top"/>
    </xf>
    <xf numFmtId="0" fontId="3" fillId="0" borderId="5" xfId="0" applyFont="1" applyBorder="1" applyAlignment="1">
      <alignment horizontal="left" vertical="top" wrapText="1"/>
    </xf>
    <xf numFmtId="0" fontId="1" fillId="0" borderId="1" xfId="0" applyFont="1" applyBorder="1" applyAlignment="1">
      <alignment horizontal="center" vertical="top"/>
    </xf>
    <xf numFmtId="0" fontId="2" fillId="0" borderId="2" xfId="0" applyFont="1" applyBorder="1"/>
    <xf numFmtId="0" fontId="4" fillId="0" borderId="2" xfId="0" applyFont="1" applyBorder="1" applyAlignment="1">
      <alignment horizontal="center" vertical="top" wrapText="1"/>
    </xf>
    <xf numFmtId="0" fontId="2" fillId="0" borderId="3" xfId="0" applyFont="1" applyBorder="1"/>
    <xf numFmtId="0" fontId="3" fillId="0" borderId="5" xfId="0" applyFont="1" applyBorder="1" applyAlignment="1">
      <alignment horizontal="center"/>
    </xf>
    <xf numFmtId="0" fontId="4" fillId="0" borderId="1" xfId="0" applyFont="1" applyBorder="1" applyAlignment="1">
      <alignment horizontal="center" vertical="top"/>
    </xf>
    <xf numFmtId="0" fontId="4" fillId="0" borderId="1" xfId="0" applyFont="1" applyBorder="1" applyAlignment="1">
      <alignment horizontal="center" vertical="top" wrapText="1"/>
    </xf>
    <xf numFmtId="0" fontId="4" fillId="0" borderId="5" xfId="0" applyFont="1" applyBorder="1" applyAlignment="1">
      <alignment horizontal="center" vertical="center" wrapText="1"/>
    </xf>
    <xf numFmtId="0" fontId="5" fillId="0" borderId="5" xfId="0" applyFont="1" applyBorder="1" applyAlignment="1">
      <alignment horizontal="center" vertical="top" wrapText="1"/>
    </xf>
    <xf numFmtId="0" fontId="3" fillId="0" borderId="5" xfId="0" applyFont="1" applyBorder="1" applyAlignment="1">
      <alignment horizontal="center" vertical="center" wrapText="1"/>
    </xf>
    <xf numFmtId="0" fontId="7" fillId="2" borderId="1" xfId="0" applyFont="1" applyFill="1" applyBorder="1" applyAlignment="1">
      <alignment horizontal="center"/>
    </xf>
    <xf numFmtId="0" fontId="6" fillId="0" borderId="1" xfId="0" applyFont="1" applyBorder="1" applyAlignment="1">
      <alignment horizontal="left"/>
    </xf>
    <xf numFmtId="0" fontId="5" fillId="0" borderId="1" xfId="0" applyFont="1" applyBorder="1" applyAlignment="1">
      <alignment horizontal="center" vertical="top" wrapText="1"/>
    </xf>
    <xf numFmtId="0" fontId="7" fillId="0" borderId="1" xfId="0" applyFont="1" applyBorder="1" applyAlignment="1">
      <alignment horizontal="center"/>
    </xf>
    <xf numFmtId="0" fontId="5" fillId="0" borderId="1" xfId="0" applyFont="1" applyBorder="1" applyAlignment="1">
      <alignment horizontal="center"/>
    </xf>
    <xf numFmtId="0" fontId="6" fillId="2" borderId="1" xfId="0" applyFont="1" applyFill="1" applyBorder="1" applyAlignment="1">
      <alignment horizontal="left" vertical="center"/>
    </xf>
    <xf numFmtId="0" fontId="18" fillId="0" borderId="5" xfId="0" applyFont="1" applyBorder="1" applyAlignment="1">
      <alignment horizontal="center" vertical="top" wrapText="1"/>
    </xf>
    <xf numFmtId="0" fontId="7" fillId="0" borderId="5" xfId="0" applyFont="1" applyBorder="1" applyAlignment="1">
      <alignment horizontal="center" vertical="center"/>
    </xf>
    <xf numFmtId="0" fontId="8" fillId="0" borderId="5" xfId="0" applyFont="1" applyBorder="1" applyAlignment="1">
      <alignment horizontal="center" vertical="center"/>
    </xf>
    <xf numFmtId="0" fontId="18" fillId="0" borderId="9" xfId="0" applyFont="1" applyBorder="1" applyAlignment="1">
      <alignment horizontal="center" vertical="top" wrapText="1"/>
    </xf>
    <xf numFmtId="0" fontId="2" fillId="0" borderId="8" xfId="0" applyFont="1" applyBorder="1"/>
    <xf numFmtId="0" fontId="2" fillId="0" borderId="10" xfId="0" applyFont="1" applyBorder="1"/>
    <xf numFmtId="0" fontId="5" fillId="2" borderId="1" xfId="0" applyFont="1" applyFill="1" applyBorder="1" applyAlignment="1">
      <alignment horizontal="left"/>
    </xf>
    <xf numFmtId="0" fontId="7" fillId="0" borderId="5" xfId="0" applyFont="1" applyBorder="1" applyAlignment="1">
      <alignment horizontal="center" vertical="center" wrapText="1"/>
    </xf>
    <xf numFmtId="0" fontId="4" fillId="0" borderId="5" xfId="0" applyFont="1" applyBorder="1" applyAlignment="1">
      <alignment horizontal="center" vertical="top" wrapText="1"/>
    </xf>
    <xf numFmtId="0" fontId="4" fillId="0" borderId="1" xfId="0" applyFont="1" applyBorder="1" applyAlignment="1">
      <alignment horizontal="center" vertical="center" wrapText="1"/>
    </xf>
    <xf numFmtId="2" fontId="4" fillId="0" borderId="5" xfId="0" applyNumberFormat="1" applyFont="1" applyBorder="1" applyAlignment="1">
      <alignment horizontal="center" vertical="center" wrapText="1"/>
    </xf>
    <xf numFmtId="0" fontId="6" fillId="2" borderId="1" xfId="0" applyFont="1" applyFill="1" applyBorder="1" applyAlignment="1">
      <alignment horizontal="left"/>
    </xf>
    <xf numFmtId="0" fontId="25" fillId="0" borderId="5" xfId="0" applyFont="1" applyBorder="1" applyAlignment="1">
      <alignment horizontal="center" vertical="top" wrapText="1"/>
    </xf>
    <xf numFmtId="0" fontId="23" fillId="0" borderId="5" xfId="0" applyFont="1" applyBorder="1" applyAlignment="1">
      <alignment horizontal="center" vertical="top" wrapText="1"/>
    </xf>
    <xf numFmtId="0" fontId="9" fillId="0" borderId="5" xfId="0" applyFont="1" applyBorder="1" applyAlignment="1">
      <alignment horizontal="center" vertical="top" wrapText="1"/>
    </xf>
    <xf numFmtId="0" fontId="21" fillId="0" borderId="1" xfId="0" applyFont="1" applyBorder="1" applyAlignment="1">
      <alignment horizontal="center" vertical="top"/>
    </xf>
    <xf numFmtId="0" fontId="22" fillId="0" borderId="5" xfId="0" applyFont="1" applyBorder="1" applyAlignment="1">
      <alignment horizontal="center" vertical="top" wrapText="1"/>
    </xf>
    <xf numFmtId="2" fontId="22" fillId="0" borderId="5" xfId="0" applyNumberFormat="1" applyFont="1" applyBorder="1" applyAlignment="1">
      <alignment horizontal="center" vertical="top" wrapText="1"/>
    </xf>
    <xf numFmtId="0" fontId="25" fillId="0" borderId="13" xfId="0" applyFont="1" applyBorder="1" applyAlignment="1">
      <alignment horizontal="center" vertical="top" wrapText="1"/>
    </xf>
    <xf numFmtId="0" fontId="2" fillId="0" borderId="19" xfId="0" applyFont="1" applyBorder="1"/>
    <xf numFmtId="0" fontId="24" fillId="0" borderId="13" xfId="0" applyFont="1" applyBorder="1" applyAlignment="1">
      <alignment horizontal="center" vertical="top" wrapText="1"/>
    </xf>
    <xf numFmtId="0" fontId="24" fillId="0" borderId="6" xfId="0" applyFont="1" applyBorder="1" applyAlignment="1">
      <alignment horizontal="center" vertical="top" wrapText="1"/>
    </xf>
    <xf numFmtId="0" fontId="30" fillId="0" borderId="13" xfId="0" applyFont="1" applyBorder="1" applyAlignment="1">
      <alignment horizontal="center" vertical="top"/>
    </xf>
    <xf numFmtId="0" fontId="30" fillId="0" borderId="13" xfId="0" applyFont="1" applyBorder="1" applyAlignment="1">
      <alignment horizontal="center" vertical="top" wrapText="1"/>
    </xf>
    <xf numFmtId="0" fontId="30" fillId="0" borderId="6" xfId="0" applyFont="1" applyBorder="1" applyAlignment="1">
      <alignment horizontal="center" vertical="top" wrapText="1"/>
    </xf>
    <xf numFmtId="0" fontId="5" fillId="0" borderId="28" xfId="0" applyFont="1" applyBorder="1" applyAlignment="1">
      <alignment horizontal="center"/>
    </xf>
    <xf numFmtId="0" fontId="2" fillId="0" borderId="29" xfId="0" applyFont="1" applyBorder="1"/>
    <xf numFmtId="0" fontId="2" fillId="0" borderId="30" xfId="0" applyFont="1" applyBorder="1"/>
    <xf numFmtId="0" fontId="13" fillId="0" borderId="31" xfId="0" applyFont="1" applyBorder="1" applyAlignment="1">
      <alignment horizontal="center"/>
    </xf>
    <xf numFmtId="0" fontId="2" fillId="0" borderId="32" xfId="0" applyFont="1" applyBorder="1"/>
    <xf numFmtId="0" fontId="2" fillId="0" borderId="33" xfId="0" applyFont="1" applyBorder="1"/>
    <xf numFmtId="0" fontId="6" fillId="0" borderId="1" xfId="0" applyFont="1" applyBorder="1" applyAlignment="1">
      <alignment horizontal="center"/>
    </xf>
    <xf numFmtId="0" fontId="13" fillId="0" borderId="23" xfId="0" applyFont="1" applyBorder="1" applyAlignment="1">
      <alignment horizontal="center"/>
    </xf>
    <xf numFmtId="0" fontId="2" fillId="0" borderId="24" xfId="0" applyFont="1" applyBorder="1"/>
    <xf numFmtId="0" fontId="2" fillId="0" borderId="25" xfId="0" applyFont="1" applyBorder="1"/>
    <xf numFmtId="0" fontId="39" fillId="0" borderId="1" xfId="0" applyFont="1" applyBorder="1" applyAlignment="1">
      <alignment horizontal="center" vertical="center"/>
    </xf>
    <xf numFmtId="0" fontId="39" fillId="0" borderId="1" xfId="0" applyFont="1" applyBorder="1" applyAlignment="1">
      <alignment horizontal="center" vertical="top"/>
    </xf>
    <xf numFmtId="0" fontId="8" fillId="0" borderId="5" xfId="0" applyFont="1" applyBorder="1" applyAlignment="1">
      <alignment horizontal="center" vertical="top" wrapText="1"/>
    </xf>
    <xf numFmtId="0" fontId="39" fillId="0" borderId="5" xfId="0" applyFont="1" applyBorder="1" applyAlignment="1">
      <alignment horizontal="center" vertical="top" wrapText="1"/>
    </xf>
    <xf numFmtId="0" fontId="41" fillId="3" borderId="5" xfId="0" applyFont="1" applyFill="1" applyBorder="1" applyAlignment="1">
      <alignment horizontal="center" vertical="top"/>
    </xf>
    <xf numFmtId="0" fontId="41" fillId="3" borderId="5" xfId="0" applyFont="1" applyFill="1" applyBorder="1" applyAlignment="1">
      <alignment horizontal="center" vertical="top" wrapText="1"/>
    </xf>
    <xf numFmtId="0" fontId="41" fillId="3" borderId="5" xfId="0" applyFont="1" applyFill="1" applyBorder="1" applyAlignment="1">
      <alignment horizontal="left" vertical="top"/>
    </xf>
    <xf numFmtId="0" fontId="41" fillId="3" borderId="5" xfId="0" applyFont="1" applyFill="1" applyBorder="1" applyAlignment="1">
      <alignment horizontal="left" vertical="top" wrapText="1"/>
    </xf>
    <xf numFmtId="0" fontId="39" fillId="3" borderId="5" xfId="0" applyFont="1" applyFill="1" applyBorder="1" applyAlignment="1">
      <alignment horizontal="center" vertical="top" wrapText="1"/>
    </xf>
    <xf numFmtId="0" fontId="39" fillId="3" borderId="1" xfId="0" applyFont="1" applyFill="1" applyBorder="1" applyAlignment="1">
      <alignment horizontal="center" vertical="top"/>
    </xf>
    <xf numFmtId="0" fontId="39" fillId="3" borderId="5" xfId="0" applyFont="1" applyFill="1" applyBorder="1" applyAlignment="1">
      <alignment horizontal="left" vertical="top" wrapText="1"/>
    </xf>
    <xf numFmtId="0" fontId="39" fillId="0" borderId="5" xfId="0" applyFont="1" applyBorder="1" applyAlignment="1">
      <alignment horizontal="left" vertical="top"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customschemas.google.com/relationships/workbookmetadata" Target="metadata"/></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topLeftCell="A22" workbookViewId="0">
      <selection sqref="A1:J1"/>
    </sheetView>
  </sheetViews>
  <sheetFormatPr defaultColWidth="14.42578125" defaultRowHeight="15" customHeight="1"/>
  <cols>
    <col min="1" max="1" width="5.28515625" customWidth="1"/>
    <col min="2" max="2" width="9.140625" customWidth="1"/>
    <col min="3" max="3" width="11.140625" customWidth="1"/>
    <col min="4" max="4" width="10.42578125" customWidth="1"/>
    <col min="5" max="5" width="17.42578125" customWidth="1"/>
    <col min="6" max="6" width="66.140625" customWidth="1"/>
    <col min="7" max="7" width="32.85546875" customWidth="1"/>
    <col min="8" max="8" width="24" customWidth="1"/>
    <col min="9" max="9" width="14.28515625" customWidth="1"/>
    <col min="10" max="10" width="18.28515625" customWidth="1"/>
    <col min="11" max="26" width="8.7109375" customWidth="1"/>
  </cols>
  <sheetData>
    <row r="1" spans="1:26" ht="15.75" customHeight="1">
      <c r="A1" s="233" t="s">
        <v>0</v>
      </c>
      <c r="B1" s="234"/>
      <c r="C1" s="234"/>
      <c r="D1" s="234"/>
      <c r="E1" s="234"/>
      <c r="F1" s="234"/>
      <c r="G1" s="234"/>
      <c r="H1" s="234"/>
      <c r="I1" s="234"/>
      <c r="J1" s="234"/>
      <c r="K1" s="1"/>
      <c r="L1" s="1"/>
      <c r="M1" s="1"/>
      <c r="N1" s="1"/>
      <c r="O1" s="1"/>
      <c r="P1" s="1"/>
      <c r="Q1" s="1"/>
      <c r="R1" s="1"/>
      <c r="S1" s="1"/>
      <c r="T1" s="1"/>
      <c r="U1" s="1"/>
      <c r="V1" s="1"/>
      <c r="W1" s="1"/>
      <c r="X1" s="1"/>
      <c r="Y1" s="1"/>
      <c r="Z1" s="1"/>
    </row>
    <row r="2" spans="1:26" ht="15.75" customHeight="1">
      <c r="A2" s="235" t="s">
        <v>1</v>
      </c>
      <c r="B2" s="234"/>
      <c r="C2" s="234"/>
      <c r="D2" s="234"/>
      <c r="E2" s="234"/>
      <c r="F2" s="234"/>
      <c r="G2" s="234"/>
      <c r="H2" s="234"/>
      <c r="I2" s="234"/>
      <c r="J2" s="236"/>
      <c r="K2" s="1"/>
      <c r="L2" s="1"/>
      <c r="M2" s="1"/>
      <c r="N2" s="1"/>
      <c r="O2" s="1"/>
      <c r="P2" s="1"/>
      <c r="Q2" s="1"/>
      <c r="R2" s="1"/>
      <c r="S2" s="1"/>
      <c r="T2" s="1"/>
      <c r="U2" s="1"/>
      <c r="V2" s="1"/>
      <c r="W2" s="1"/>
      <c r="X2" s="1"/>
      <c r="Y2" s="1"/>
      <c r="Z2" s="1"/>
    </row>
    <row r="3" spans="1:26" ht="15.75" customHeight="1">
      <c r="A3" s="2" t="s">
        <v>2</v>
      </c>
      <c r="B3" s="2" t="s">
        <v>3</v>
      </c>
      <c r="C3" s="2" t="s">
        <v>4</v>
      </c>
      <c r="D3" s="2" t="s">
        <v>5</v>
      </c>
      <c r="E3" s="2" t="s">
        <v>6</v>
      </c>
      <c r="F3" s="2" t="s">
        <v>7</v>
      </c>
      <c r="G3" s="2" t="s">
        <v>8</v>
      </c>
      <c r="H3" s="2" t="s">
        <v>9</v>
      </c>
      <c r="I3" s="2" t="s">
        <v>10</v>
      </c>
      <c r="J3" s="2" t="s">
        <v>11</v>
      </c>
      <c r="K3" s="1"/>
      <c r="L3" s="1"/>
      <c r="M3" s="1"/>
      <c r="N3" s="1"/>
      <c r="O3" s="1"/>
      <c r="P3" s="1"/>
      <c r="Q3" s="1"/>
      <c r="R3" s="1"/>
      <c r="S3" s="1"/>
      <c r="T3" s="1"/>
      <c r="U3" s="1"/>
      <c r="V3" s="1"/>
      <c r="W3" s="1"/>
      <c r="X3" s="1"/>
      <c r="Y3" s="1"/>
      <c r="Z3" s="1"/>
    </row>
    <row r="4" spans="1:26" ht="15.75" customHeight="1">
      <c r="A4" s="229">
        <v>1</v>
      </c>
      <c r="B4" s="229" t="s">
        <v>12</v>
      </c>
      <c r="C4" s="229" t="s">
        <v>13</v>
      </c>
      <c r="D4" s="229" t="s">
        <v>13</v>
      </c>
      <c r="E4" s="229" t="s">
        <v>14</v>
      </c>
      <c r="F4" s="3" t="s">
        <v>15</v>
      </c>
      <c r="G4" s="226" t="s">
        <v>16</v>
      </c>
      <c r="H4" s="226">
        <v>16</v>
      </c>
      <c r="I4" s="226">
        <v>7.5</v>
      </c>
      <c r="J4" s="226">
        <f>H4*I4</f>
        <v>120</v>
      </c>
      <c r="K4" s="1"/>
      <c r="L4" s="1"/>
      <c r="M4" s="1"/>
      <c r="N4" s="1"/>
      <c r="O4" s="1"/>
      <c r="P4" s="1"/>
      <c r="Q4" s="1"/>
      <c r="R4" s="1"/>
      <c r="S4" s="1"/>
      <c r="T4" s="1"/>
      <c r="U4" s="1"/>
      <c r="V4" s="1"/>
      <c r="W4" s="1"/>
      <c r="X4" s="1"/>
      <c r="Y4" s="1"/>
      <c r="Z4" s="1"/>
    </row>
    <row r="5" spans="1:26" ht="15.75" customHeight="1">
      <c r="A5" s="227"/>
      <c r="B5" s="227"/>
      <c r="C5" s="227"/>
      <c r="D5" s="227"/>
      <c r="E5" s="227"/>
      <c r="F5" s="3" t="s">
        <v>17</v>
      </c>
      <c r="G5" s="227"/>
      <c r="H5" s="227"/>
      <c r="I5" s="227"/>
      <c r="J5" s="227"/>
      <c r="K5" s="1"/>
      <c r="L5" s="1"/>
      <c r="M5" s="1"/>
      <c r="N5" s="1"/>
      <c r="O5" s="1"/>
      <c r="P5" s="1"/>
      <c r="Q5" s="1"/>
      <c r="R5" s="1"/>
      <c r="S5" s="1"/>
      <c r="T5" s="1"/>
      <c r="U5" s="1"/>
      <c r="V5" s="1"/>
      <c r="W5" s="1"/>
      <c r="X5" s="1"/>
      <c r="Y5" s="1"/>
      <c r="Z5" s="1"/>
    </row>
    <row r="6" spans="1:26" ht="15.75" customHeight="1">
      <c r="A6" s="227"/>
      <c r="B6" s="227"/>
      <c r="C6" s="227"/>
      <c r="D6" s="227"/>
      <c r="E6" s="227"/>
      <c r="F6" s="3" t="s">
        <v>18</v>
      </c>
      <c r="G6" s="227"/>
      <c r="H6" s="227"/>
      <c r="I6" s="227"/>
      <c r="J6" s="227"/>
      <c r="K6" s="1"/>
      <c r="L6" s="1"/>
      <c r="M6" s="1"/>
      <c r="N6" s="1"/>
      <c r="O6" s="1"/>
      <c r="P6" s="1"/>
      <c r="Q6" s="1"/>
      <c r="R6" s="1"/>
      <c r="S6" s="1"/>
      <c r="T6" s="1"/>
      <c r="U6" s="1"/>
      <c r="V6" s="1"/>
      <c r="W6" s="1"/>
      <c r="X6" s="1"/>
      <c r="Y6" s="1"/>
      <c r="Z6" s="1"/>
    </row>
    <row r="7" spans="1:26" ht="15.75" customHeight="1">
      <c r="A7" s="227"/>
      <c r="B7" s="227"/>
      <c r="C7" s="227"/>
      <c r="D7" s="227"/>
      <c r="E7" s="227"/>
      <c r="F7" s="3" t="s">
        <v>19</v>
      </c>
      <c r="G7" s="227"/>
      <c r="H7" s="227"/>
      <c r="I7" s="227"/>
      <c r="J7" s="227"/>
      <c r="K7" s="1"/>
      <c r="L7" s="1"/>
      <c r="M7" s="1"/>
      <c r="N7" s="1"/>
      <c r="O7" s="1"/>
      <c r="P7" s="1"/>
      <c r="Q7" s="1"/>
      <c r="R7" s="1"/>
      <c r="S7" s="1"/>
      <c r="T7" s="1"/>
      <c r="U7" s="1"/>
      <c r="V7" s="1"/>
      <c r="W7" s="1"/>
      <c r="X7" s="1"/>
      <c r="Y7" s="1"/>
      <c r="Z7" s="1"/>
    </row>
    <row r="8" spans="1:26" ht="15.75" customHeight="1">
      <c r="A8" s="227"/>
      <c r="B8" s="227"/>
      <c r="C8" s="227"/>
      <c r="D8" s="227"/>
      <c r="E8" s="227"/>
      <c r="F8" s="3" t="s">
        <v>20</v>
      </c>
      <c r="G8" s="227"/>
      <c r="H8" s="227"/>
      <c r="I8" s="227"/>
      <c r="J8" s="227"/>
      <c r="K8" s="1"/>
      <c r="L8" s="1"/>
      <c r="M8" s="1"/>
      <c r="N8" s="1"/>
      <c r="O8" s="1"/>
      <c r="P8" s="1"/>
      <c r="Q8" s="1"/>
      <c r="R8" s="1"/>
      <c r="S8" s="1"/>
      <c r="T8" s="1"/>
      <c r="U8" s="1"/>
      <c r="V8" s="1"/>
      <c r="W8" s="1"/>
      <c r="X8" s="1"/>
      <c r="Y8" s="1"/>
      <c r="Z8" s="1"/>
    </row>
    <row r="9" spans="1:26" ht="15.75" customHeight="1">
      <c r="A9" s="227"/>
      <c r="B9" s="227"/>
      <c r="C9" s="227"/>
      <c r="D9" s="227"/>
      <c r="E9" s="227"/>
      <c r="F9" s="3" t="s">
        <v>21</v>
      </c>
      <c r="G9" s="227"/>
      <c r="H9" s="227"/>
      <c r="I9" s="227"/>
      <c r="J9" s="227"/>
      <c r="K9" s="1"/>
      <c r="L9" s="1"/>
      <c r="M9" s="1"/>
      <c r="N9" s="1"/>
      <c r="O9" s="1"/>
      <c r="P9" s="1"/>
      <c r="Q9" s="1"/>
      <c r="R9" s="1"/>
      <c r="S9" s="1"/>
      <c r="T9" s="1"/>
      <c r="U9" s="1"/>
      <c r="V9" s="1"/>
      <c r="W9" s="1"/>
      <c r="X9" s="1"/>
      <c r="Y9" s="1"/>
      <c r="Z9" s="1"/>
    </row>
    <row r="10" spans="1:26" ht="15.75" customHeight="1">
      <c r="A10" s="227"/>
      <c r="B10" s="227"/>
      <c r="C10" s="227"/>
      <c r="D10" s="227"/>
      <c r="E10" s="227"/>
      <c r="F10" s="3" t="s">
        <v>22</v>
      </c>
      <c r="G10" s="227"/>
      <c r="H10" s="227"/>
      <c r="I10" s="227"/>
      <c r="J10" s="227"/>
      <c r="K10" s="1"/>
      <c r="L10" s="1"/>
      <c r="M10" s="1"/>
      <c r="N10" s="1"/>
      <c r="O10" s="1"/>
      <c r="P10" s="1"/>
      <c r="Q10" s="1"/>
      <c r="R10" s="1"/>
      <c r="S10" s="1"/>
      <c r="T10" s="1"/>
      <c r="U10" s="1"/>
      <c r="V10" s="1"/>
      <c r="W10" s="1"/>
      <c r="X10" s="1"/>
      <c r="Y10" s="1"/>
      <c r="Z10" s="1"/>
    </row>
    <row r="11" spans="1:26" ht="15.75" customHeight="1">
      <c r="A11" s="227"/>
      <c r="B11" s="227"/>
      <c r="C11" s="227"/>
      <c r="D11" s="227"/>
      <c r="E11" s="227"/>
      <c r="F11" s="3" t="s">
        <v>23</v>
      </c>
      <c r="G11" s="227"/>
      <c r="H11" s="227"/>
      <c r="I11" s="227"/>
      <c r="J11" s="227"/>
      <c r="K11" s="1"/>
      <c r="L11" s="1"/>
      <c r="M11" s="1"/>
      <c r="N11" s="1"/>
      <c r="O11" s="1"/>
      <c r="P11" s="1"/>
      <c r="Q11" s="1"/>
      <c r="R11" s="1"/>
      <c r="S11" s="1"/>
      <c r="T11" s="1"/>
      <c r="U11" s="1"/>
      <c r="V11" s="1"/>
      <c r="W11" s="1"/>
      <c r="X11" s="1"/>
      <c r="Y11" s="1"/>
      <c r="Z11" s="1"/>
    </row>
    <row r="12" spans="1:26" ht="15.75" customHeight="1">
      <c r="A12" s="227"/>
      <c r="B12" s="227"/>
      <c r="C12" s="227"/>
      <c r="D12" s="227"/>
      <c r="E12" s="227"/>
      <c r="F12" s="3" t="s">
        <v>24</v>
      </c>
      <c r="G12" s="227"/>
      <c r="H12" s="227"/>
      <c r="I12" s="227"/>
      <c r="J12" s="227"/>
      <c r="K12" s="1"/>
      <c r="L12" s="1"/>
      <c r="M12" s="1"/>
      <c r="N12" s="1"/>
      <c r="O12" s="1"/>
      <c r="P12" s="1"/>
      <c r="Q12" s="1"/>
      <c r="R12" s="1"/>
      <c r="S12" s="1"/>
      <c r="T12" s="1"/>
      <c r="U12" s="1"/>
      <c r="V12" s="1"/>
      <c r="W12" s="1"/>
      <c r="X12" s="1"/>
      <c r="Y12" s="1"/>
      <c r="Z12" s="1"/>
    </row>
    <row r="13" spans="1:26" ht="15.75" customHeight="1">
      <c r="A13" s="227"/>
      <c r="B13" s="227"/>
      <c r="C13" s="227"/>
      <c r="D13" s="227"/>
      <c r="E13" s="227"/>
      <c r="F13" s="3" t="s">
        <v>25</v>
      </c>
      <c r="G13" s="227"/>
      <c r="H13" s="227"/>
      <c r="I13" s="227"/>
      <c r="J13" s="227"/>
      <c r="K13" s="1"/>
      <c r="L13" s="1"/>
      <c r="M13" s="1"/>
      <c r="N13" s="1"/>
      <c r="O13" s="1"/>
      <c r="P13" s="1"/>
      <c r="Q13" s="1"/>
      <c r="R13" s="1"/>
      <c r="S13" s="1"/>
      <c r="T13" s="1"/>
      <c r="U13" s="1"/>
      <c r="V13" s="1"/>
      <c r="W13" s="1"/>
      <c r="X13" s="1"/>
      <c r="Y13" s="1"/>
      <c r="Z13" s="1"/>
    </row>
    <row r="14" spans="1:26" ht="15.75" customHeight="1">
      <c r="A14" s="227"/>
      <c r="B14" s="227"/>
      <c r="C14" s="227"/>
      <c r="D14" s="227"/>
      <c r="E14" s="227"/>
      <c r="F14" s="3" t="s">
        <v>26</v>
      </c>
      <c r="G14" s="227"/>
      <c r="H14" s="227"/>
      <c r="I14" s="227"/>
      <c r="J14" s="227"/>
      <c r="K14" s="1"/>
      <c r="L14" s="1"/>
      <c r="M14" s="1"/>
      <c r="N14" s="1"/>
      <c r="O14" s="1"/>
      <c r="P14" s="1"/>
      <c r="Q14" s="1"/>
      <c r="R14" s="1"/>
      <c r="S14" s="1"/>
      <c r="T14" s="1"/>
      <c r="U14" s="1"/>
      <c r="V14" s="1"/>
      <c r="W14" s="1"/>
      <c r="X14" s="1"/>
      <c r="Y14" s="1"/>
      <c r="Z14" s="1"/>
    </row>
    <row r="15" spans="1:26" ht="15.75" customHeight="1">
      <c r="A15" s="227"/>
      <c r="B15" s="227"/>
      <c r="C15" s="227"/>
      <c r="D15" s="227"/>
      <c r="E15" s="227"/>
      <c r="F15" s="3" t="s">
        <v>27</v>
      </c>
      <c r="G15" s="227"/>
      <c r="H15" s="227"/>
      <c r="I15" s="227"/>
      <c r="J15" s="227"/>
      <c r="K15" s="1"/>
      <c r="L15" s="1"/>
      <c r="M15" s="1"/>
      <c r="N15" s="1"/>
      <c r="O15" s="1"/>
      <c r="P15" s="1"/>
      <c r="Q15" s="1"/>
      <c r="R15" s="1"/>
      <c r="S15" s="1"/>
      <c r="T15" s="1"/>
      <c r="U15" s="1"/>
      <c r="V15" s="1"/>
      <c r="W15" s="1"/>
      <c r="X15" s="1"/>
      <c r="Y15" s="1"/>
      <c r="Z15" s="1"/>
    </row>
    <row r="16" spans="1:26" ht="15.75" customHeight="1">
      <c r="A16" s="227"/>
      <c r="B16" s="227"/>
      <c r="C16" s="227"/>
      <c r="D16" s="227"/>
      <c r="E16" s="227"/>
      <c r="F16" s="3" t="s">
        <v>28</v>
      </c>
      <c r="G16" s="227"/>
      <c r="H16" s="227"/>
      <c r="I16" s="227"/>
      <c r="J16" s="227"/>
      <c r="K16" s="1"/>
      <c r="L16" s="1"/>
      <c r="M16" s="1"/>
      <c r="N16" s="1"/>
      <c r="O16" s="1"/>
      <c r="P16" s="1"/>
      <c r="Q16" s="1"/>
      <c r="R16" s="1"/>
      <c r="S16" s="1"/>
      <c r="T16" s="1"/>
      <c r="U16" s="1"/>
      <c r="V16" s="1"/>
      <c r="W16" s="1"/>
      <c r="X16" s="1"/>
      <c r="Y16" s="1"/>
      <c r="Z16" s="1"/>
    </row>
    <row r="17" spans="1:26" ht="15.75" customHeight="1">
      <c r="A17" s="227"/>
      <c r="B17" s="227"/>
      <c r="C17" s="227"/>
      <c r="D17" s="227"/>
      <c r="E17" s="227"/>
      <c r="F17" s="3" t="s">
        <v>29</v>
      </c>
      <c r="G17" s="227"/>
      <c r="H17" s="227"/>
      <c r="I17" s="227"/>
      <c r="J17" s="227"/>
      <c r="K17" s="1"/>
      <c r="L17" s="1"/>
      <c r="M17" s="1"/>
      <c r="N17" s="1"/>
      <c r="O17" s="1"/>
      <c r="P17" s="1"/>
      <c r="Q17" s="1"/>
      <c r="R17" s="1"/>
      <c r="S17" s="1"/>
      <c r="T17" s="1"/>
      <c r="U17" s="1"/>
      <c r="V17" s="1"/>
      <c r="W17" s="1"/>
      <c r="X17" s="1"/>
      <c r="Y17" s="1"/>
      <c r="Z17" s="1"/>
    </row>
    <row r="18" spans="1:26" ht="15.75" customHeight="1">
      <c r="A18" s="227"/>
      <c r="B18" s="227"/>
      <c r="C18" s="227"/>
      <c r="D18" s="227"/>
      <c r="E18" s="227"/>
      <c r="F18" s="3" t="s">
        <v>30</v>
      </c>
      <c r="G18" s="227"/>
      <c r="H18" s="227"/>
      <c r="I18" s="227"/>
      <c r="J18" s="227"/>
      <c r="K18" s="1"/>
      <c r="L18" s="1"/>
      <c r="M18" s="1"/>
      <c r="N18" s="1"/>
      <c r="O18" s="1"/>
      <c r="P18" s="1"/>
      <c r="Q18" s="1"/>
      <c r="R18" s="1"/>
      <c r="S18" s="1"/>
      <c r="T18" s="1"/>
      <c r="U18" s="1"/>
      <c r="V18" s="1"/>
      <c r="W18" s="1"/>
      <c r="X18" s="1"/>
      <c r="Y18" s="1"/>
      <c r="Z18" s="1"/>
    </row>
    <row r="19" spans="1:26" ht="15.75" customHeight="1">
      <c r="A19" s="227"/>
      <c r="B19" s="227"/>
      <c r="C19" s="227"/>
      <c r="D19" s="227"/>
      <c r="E19" s="227"/>
      <c r="F19" s="3" t="s">
        <v>31</v>
      </c>
      <c r="G19" s="227"/>
      <c r="H19" s="227"/>
      <c r="I19" s="227"/>
      <c r="J19" s="227"/>
      <c r="K19" s="1"/>
      <c r="L19" s="1"/>
      <c r="M19" s="1"/>
      <c r="N19" s="1"/>
      <c r="O19" s="1"/>
      <c r="P19" s="1"/>
      <c r="Q19" s="1"/>
      <c r="R19" s="1"/>
      <c r="S19" s="1"/>
      <c r="T19" s="1"/>
      <c r="U19" s="1"/>
      <c r="V19" s="1"/>
      <c r="W19" s="1"/>
      <c r="X19" s="1"/>
      <c r="Y19" s="1"/>
      <c r="Z19" s="1"/>
    </row>
    <row r="20" spans="1:26" ht="15.75" customHeight="1">
      <c r="A20" s="227"/>
      <c r="B20" s="227"/>
      <c r="C20" s="227"/>
      <c r="D20" s="227"/>
      <c r="E20" s="227"/>
      <c r="F20" s="3" t="s">
        <v>32</v>
      </c>
      <c r="G20" s="227"/>
      <c r="H20" s="227"/>
      <c r="I20" s="227"/>
      <c r="J20" s="227"/>
      <c r="K20" s="1"/>
      <c r="L20" s="1"/>
      <c r="M20" s="1"/>
      <c r="N20" s="1"/>
      <c r="O20" s="1"/>
      <c r="P20" s="1"/>
      <c r="Q20" s="1"/>
      <c r="R20" s="1"/>
      <c r="S20" s="1"/>
      <c r="T20" s="1"/>
      <c r="U20" s="1"/>
      <c r="V20" s="1"/>
      <c r="W20" s="1"/>
      <c r="X20" s="1"/>
      <c r="Y20" s="1"/>
      <c r="Z20" s="1"/>
    </row>
    <row r="21" spans="1:26" ht="15.75" customHeight="1">
      <c r="A21" s="228"/>
      <c r="B21" s="227"/>
      <c r="C21" s="227"/>
      <c r="D21" s="227"/>
      <c r="E21" s="227"/>
      <c r="F21" s="3" t="s">
        <v>33</v>
      </c>
      <c r="G21" s="228"/>
      <c r="H21" s="228"/>
      <c r="I21" s="228"/>
      <c r="J21" s="228"/>
      <c r="K21" s="1"/>
      <c r="L21" s="1"/>
      <c r="M21" s="1"/>
      <c r="N21" s="1"/>
      <c r="O21" s="1"/>
      <c r="P21" s="1"/>
      <c r="Q21" s="1"/>
      <c r="R21" s="1"/>
      <c r="S21" s="1"/>
      <c r="T21" s="1"/>
      <c r="U21" s="1"/>
      <c r="V21" s="1"/>
      <c r="W21" s="1"/>
      <c r="X21" s="1"/>
      <c r="Y21" s="1"/>
      <c r="Z21" s="1"/>
    </row>
    <row r="22" spans="1:26" ht="15.75" customHeight="1">
      <c r="A22" s="4">
        <v>2</v>
      </c>
      <c r="B22" s="227"/>
      <c r="C22" s="227"/>
      <c r="D22" s="227"/>
      <c r="E22" s="227"/>
      <c r="F22" s="5"/>
      <c r="G22" s="4" t="s">
        <v>34</v>
      </c>
      <c r="H22" s="4">
        <v>0</v>
      </c>
      <c r="I22" s="4">
        <v>0.01</v>
      </c>
      <c r="J22" s="4">
        <f t="shared" ref="J22:J23" si="0">H22*I22</f>
        <v>0</v>
      </c>
      <c r="K22" s="1"/>
      <c r="L22" s="1"/>
      <c r="M22" s="1"/>
      <c r="N22" s="1"/>
      <c r="O22" s="1"/>
      <c r="P22" s="1"/>
      <c r="Q22" s="1"/>
      <c r="R22" s="1"/>
      <c r="S22" s="1"/>
      <c r="T22" s="1"/>
      <c r="U22" s="1"/>
      <c r="V22" s="1"/>
      <c r="W22" s="1"/>
      <c r="X22" s="1"/>
      <c r="Y22" s="1"/>
      <c r="Z22" s="1"/>
    </row>
    <row r="23" spans="1:26" ht="15.75" customHeight="1">
      <c r="A23" s="229">
        <v>3</v>
      </c>
      <c r="B23" s="227"/>
      <c r="C23" s="227"/>
      <c r="D23" s="227"/>
      <c r="E23" s="227"/>
      <c r="F23" s="6" t="s">
        <v>35</v>
      </c>
      <c r="G23" s="229" t="s">
        <v>36</v>
      </c>
      <c r="H23" s="229">
        <v>2</v>
      </c>
      <c r="I23" s="229">
        <v>7.5</v>
      </c>
      <c r="J23" s="229">
        <f t="shared" si="0"/>
        <v>15</v>
      </c>
      <c r="K23" s="1"/>
      <c r="L23" s="1"/>
      <c r="M23" s="1"/>
      <c r="N23" s="1"/>
      <c r="O23" s="1"/>
      <c r="P23" s="1"/>
      <c r="Q23" s="1"/>
      <c r="R23" s="1"/>
      <c r="S23" s="1"/>
      <c r="T23" s="1"/>
      <c r="U23" s="1"/>
      <c r="V23" s="1"/>
      <c r="W23" s="1"/>
      <c r="X23" s="1"/>
      <c r="Y23" s="1"/>
      <c r="Z23" s="1"/>
    </row>
    <row r="24" spans="1:26" ht="15.75" customHeight="1">
      <c r="A24" s="228"/>
      <c r="B24" s="227"/>
      <c r="C24" s="227"/>
      <c r="D24" s="227"/>
      <c r="E24" s="227"/>
      <c r="F24" s="6" t="s">
        <v>37</v>
      </c>
      <c r="G24" s="228"/>
      <c r="H24" s="228"/>
      <c r="I24" s="228"/>
      <c r="J24" s="228"/>
      <c r="K24" s="1"/>
      <c r="L24" s="1"/>
      <c r="M24" s="1"/>
      <c r="N24" s="1"/>
      <c r="O24" s="1"/>
      <c r="P24" s="1"/>
      <c r="Q24" s="1"/>
      <c r="R24" s="1"/>
      <c r="S24" s="1"/>
      <c r="T24" s="1"/>
      <c r="U24" s="1"/>
      <c r="V24" s="1"/>
      <c r="W24" s="1"/>
      <c r="X24" s="1"/>
      <c r="Y24" s="1"/>
      <c r="Z24" s="1"/>
    </row>
    <row r="25" spans="1:26" ht="15.75" customHeight="1">
      <c r="A25" s="229">
        <v>4</v>
      </c>
      <c r="B25" s="227"/>
      <c r="C25" s="227"/>
      <c r="D25" s="227"/>
      <c r="E25" s="227"/>
      <c r="F25" s="3" t="s">
        <v>15</v>
      </c>
      <c r="G25" s="229" t="s">
        <v>38</v>
      </c>
      <c r="H25" s="229">
        <v>22</v>
      </c>
      <c r="I25" s="229">
        <v>0.5</v>
      </c>
      <c r="J25" s="229">
        <f>H25*I25</f>
        <v>11</v>
      </c>
      <c r="K25" s="1"/>
      <c r="L25" s="1"/>
      <c r="M25" s="1"/>
      <c r="N25" s="1"/>
      <c r="O25" s="1"/>
      <c r="P25" s="1"/>
      <c r="Q25" s="1"/>
      <c r="R25" s="1"/>
      <c r="S25" s="1"/>
      <c r="T25" s="1"/>
      <c r="U25" s="1"/>
      <c r="V25" s="1"/>
      <c r="W25" s="1"/>
      <c r="X25" s="1"/>
      <c r="Y25" s="1"/>
      <c r="Z25" s="1"/>
    </row>
    <row r="26" spans="1:26" ht="15.75" customHeight="1">
      <c r="A26" s="227"/>
      <c r="B26" s="227"/>
      <c r="C26" s="227"/>
      <c r="D26" s="227"/>
      <c r="E26" s="227"/>
      <c r="F26" s="3" t="s">
        <v>17</v>
      </c>
      <c r="G26" s="227"/>
      <c r="H26" s="227"/>
      <c r="I26" s="227"/>
      <c r="J26" s="227"/>
      <c r="K26" s="1"/>
      <c r="L26" s="1"/>
      <c r="M26" s="1"/>
      <c r="N26" s="1"/>
      <c r="O26" s="1"/>
      <c r="P26" s="1"/>
      <c r="Q26" s="1"/>
      <c r="R26" s="1"/>
      <c r="S26" s="1"/>
      <c r="T26" s="1"/>
      <c r="U26" s="1"/>
      <c r="V26" s="1"/>
      <c r="W26" s="1"/>
      <c r="X26" s="1"/>
      <c r="Y26" s="1"/>
      <c r="Z26" s="1"/>
    </row>
    <row r="27" spans="1:26" ht="15.75" customHeight="1">
      <c r="A27" s="227"/>
      <c r="B27" s="227"/>
      <c r="C27" s="227"/>
      <c r="D27" s="227"/>
      <c r="E27" s="227"/>
      <c r="F27" s="3" t="s">
        <v>18</v>
      </c>
      <c r="G27" s="227"/>
      <c r="H27" s="227"/>
      <c r="I27" s="227"/>
      <c r="J27" s="227"/>
      <c r="K27" s="1"/>
      <c r="L27" s="1"/>
      <c r="M27" s="1"/>
      <c r="N27" s="1"/>
      <c r="O27" s="1"/>
      <c r="P27" s="1"/>
      <c r="Q27" s="1"/>
      <c r="R27" s="1"/>
      <c r="S27" s="1"/>
      <c r="T27" s="1"/>
      <c r="U27" s="1"/>
      <c r="V27" s="1"/>
      <c r="W27" s="1"/>
      <c r="X27" s="1"/>
      <c r="Y27" s="1"/>
      <c r="Z27" s="1"/>
    </row>
    <row r="28" spans="1:26" ht="15.75" customHeight="1">
      <c r="A28" s="227"/>
      <c r="B28" s="227"/>
      <c r="C28" s="227"/>
      <c r="D28" s="227"/>
      <c r="E28" s="227"/>
      <c r="F28" s="3" t="s">
        <v>19</v>
      </c>
      <c r="G28" s="227"/>
      <c r="H28" s="227"/>
      <c r="I28" s="227"/>
      <c r="J28" s="227"/>
      <c r="K28" s="1"/>
      <c r="L28" s="1"/>
      <c r="M28" s="1"/>
      <c r="N28" s="1"/>
      <c r="O28" s="1"/>
      <c r="P28" s="1"/>
      <c r="Q28" s="1"/>
      <c r="R28" s="1"/>
      <c r="S28" s="1"/>
      <c r="T28" s="1"/>
      <c r="U28" s="1"/>
      <c r="V28" s="1"/>
      <c r="W28" s="1"/>
      <c r="X28" s="1"/>
      <c r="Y28" s="1"/>
      <c r="Z28" s="1"/>
    </row>
    <row r="29" spans="1:26" ht="15.75" customHeight="1">
      <c r="A29" s="227"/>
      <c r="B29" s="227"/>
      <c r="C29" s="227"/>
      <c r="D29" s="227"/>
      <c r="E29" s="227"/>
      <c r="F29" s="3" t="s">
        <v>20</v>
      </c>
      <c r="G29" s="227"/>
      <c r="H29" s="227"/>
      <c r="I29" s="227"/>
      <c r="J29" s="227"/>
      <c r="K29" s="1"/>
      <c r="L29" s="1"/>
      <c r="M29" s="1"/>
      <c r="N29" s="1"/>
      <c r="O29" s="1"/>
      <c r="P29" s="1"/>
      <c r="Q29" s="1"/>
      <c r="R29" s="1"/>
      <c r="S29" s="1"/>
      <c r="T29" s="1"/>
      <c r="U29" s="1"/>
      <c r="V29" s="1"/>
      <c r="W29" s="1"/>
      <c r="X29" s="1"/>
      <c r="Y29" s="1"/>
      <c r="Z29" s="1"/>
    </row>
    <row r="30" spans="1:26" ht="15.75" customHeight="1">
      <c r="A30" s="227"/>
      <c r="B30" s="227"/>
      <c r="C30" s="227"/>
      <c r="D30" s="227"/>
      <c r="E30" s="227"/>
      <c r="F30" s="3" t="s">
        <v>21</v>
      </c>
      <c r="G30" s="227"/>
      <c r="H30" s="227"/>
      <c r="I30" s="227"/>
      <c r="J30" s="227"/>
      <c r="K30" s="1"/>
      <c r="L30" s="1"/>
      <c r="M30" s="1"/>
      <c r="N30" s="1"/>
      <c r="O30" s="1"/>
      <c r="P30" s="1"/>
      <c r="Q30" s="1"/>
      <c r="R30" s="1"/>
      <c r="S30" s="1"/>
      <c r="T30" s="1"/>
      <c r="U30" s="1"/>
      <c r="V30" s="1"/>
      <c r="W30" s="1"/>
      <c r="X30" s="1"/>
      <c r="Y30" s="1"/>
      <c r="Z30" s="1"/>
    </row>
    <row r="31" spans="1:26" ht="15.75" customHeight="1">
      <c r="A31" s="227"/>
      <c r="B31" s="227"/>
      <c r="C31" s="227"/>
      <c r="D31" s="227"/>
      <c r="E31" s="227"/>
      <c r="F31" s="3" t="s">
        <v>22</v>
      </c>
      <c r="G31" s="227"/>
      <c r="H31" s="227"/>
      <c r="I31" s="227"/>
      <c r="J31" s="227"/>
      <c r="K31" s="1"/>
      <c r="L31" s="1"/>
      <c r="M31" s="1"/>
      <c r="N31" s="1"/>
      <c r="O31" s="1"/>
      <c r="P31" s="1"/>
      <c r="Q31" s="1"/>
      <c r="R31" s="1"/>
      <c r="S31" s="1"/>
      <c r="T31" s="1"/>
      <c r="U31" s="1"/>
      <c r="V31" s="1"/>
      <c r="W31" s="1"/>
      <c r="X31" s="1"/>
      <c r="Y31" s="1"/>
      <c r="Z31" s="1"/>
    </row>
    <row r="32" spans="1:26" ht="15.75" customHeight="1">
      <c r="A32" s="227"/>
      <c r="B32" s="227"/>
      <c r="C32" s="227"/>
      <c r="D32" s="227"/>
      <c r="E32" s="227"/>
      <c r="F32" s="3" t="s">
        <v>23</v>
      </c>
      <c r="G32" s="227"/>
      <c r="H32" s="227"/>
      <c r="I32" s="227"/>
      <c r="J32" s="227"/>
      <c r="K32" s="1"/>
      <c r="L32" s="1"/>
      <c r="M32" s="1"/>
      <c r="N32" s="1"/>
      <c r="O32" s="1"/>
      <c r="P32" s="1"/>
      <c r="Q32" s="1"/>
      <c r="R32" s="1"/>
      <c r="S32" s="1"/>
      <c r="T32" s="1"/>
      <c r="U32" s="1"/>
      <c r="V32" s="1"/>
      <c r="W32" s="1"/>
      <c r="X32" s="1"/>
      <c r="Y32" s="1"/>
      <c r="Z32" s="1"/>
    </row>
    <row r="33" spans="1:26" ht="15.75" customHeight="1">
      <c r="A33" s="227"/>
      <c r="B33" s="227"/>
      <c r="C33" s="227"/>
      <c r="D33" s="227"/>
      <c r="E33" s="227"/>
      <c r="F33" s="3" t="s">
        <v>24</v>
      </c>
      <c r="G33" s="227"/>
      <c r="H33" s="227"/>
      <c r="I33" s="227"/>
      <c r="J33" s="227"/>
      <c r="K33" s="1"/>
      <c r="L33" s="1"/>
      <c r="M33" s="1"/>
      <c r="N33" s="1"/>
      <c r="O33" s="1"/>
      <c r="P33" s="1"/>
      <c r="Q33" s="1"/>
      <c r="R33" s="1"/>
      <c r="S33" s="1"/>
      <c r="T33" s="1"/>
      <c r="U33" s="1"/>
      <c r="V33" s="1"/>
      <c r="W33" s="1"/>
      <c r="X33" s="1"/>
      <c r="Y33" s="1"/>
      <c r="Z33" s="1"/>
    </row>
    <row r="34" spans="1:26" ht="15.75" customHeight="1">
      <c r="A34" s="227"/>
      <c r="B34" s="227"/>
      <c r="C34" s="227"/>
      <c r="D34" s="227"/>
      <c r="E34" s="227"/>
      <c r="F34" s="3" t="s">
        <v>25</v>
      </c>
      <c r="G34" s="227"/>
      <c r="H34" s="227"/>
      <c r="I34" s="227"/>
      <c r="J34" s="227"/>
      <c r="K34" s="1"/>
      <c r="L34" s="1"/>
      <c r="M34" s="1"/>
      <c r="N34" s="1"/>
      <c r="O34" s="1"/>
      <c r="P34" s="1"/>
      <c r="Q34" s="1"/>
      <c r="R34" s="1"/>
      <c r="S34" s="1"/>
      <c r="T34" s="1"/>
      <c r="U34" s="1"/>
      <c r="V34" s="1"/>
      <c r="W34" s="1"/>
      <c r="X34" s="1"/>
      <c r="Y34" s="1"/>
      <c r="Z34" s="1"/>
    </row>
    <row r="35" spans="1:26" ht="15.75" customHeight="1">
      <c r="A35" s="227"/>
      <c r="B35" s="227"/>
      <c r="C35" s="227"/>
      <c r="D35" s="227"/>
      <c r="E35" s="227"/>
      <c r="F35" s="3" t="s">
        <v>26</v>
      </c>
      <c r="G35" s="227"/>
      <c r="H35" s="227"/>
      <c r="I35" s="227"/>
      <c r="J35" s="227"/>
      <c r="K35" s="1"/>
      <c r="L35" s="1"/>
      <c r="M35" s="1"/>
      <c r="N35" s="1"/>
      <c r="O35" s="1"/>
      <c r="P35" s="1"/>
      <c r="Q35" s="1"/>
      <c r="R35" s="1"/>
      <c r="S35" s="1"/>
      <c r="T35" s="1"/>
      <c r="U35" s="1"/>
      <c r="V35" s="1"/>
      <c r="W35" s="1"/>
      <c r="X35" s="1"/>
      <c r="Y35" s="1"/>
      <c r="Z35" s="1"/>
    </row>
    <row r="36" spans="1:26" ht="15.75" customHeight="1">
      <c r="A36" s="227"/>
      <c r="B36" s="227"/>
      <c r="C36" s="227"/>
      <c r="D36" s="227"/>
      <c r="E36" s="227"/>
      <c r="F36" s="3" t="s">
        <v>27</v>
      </c>
      <c r="G36" s="227"/>
      <c r="H36" s="227"/>
      <c r="I36" s="227"/>
      <c r="J36" s="227"/>
      <c r="K36" s="1"/>
      <c r="L36" s="1"/>
      <c r="M36" s="1"/>
      <c r="N36" s="1"/>
      <c r="O36" s="1"/>
      <c r="P36" s="1"/>
      <c r="Q36" s="1"/>
      <c r="R36" s="1"/>
      <c r="S36" s="1"/>
      <c r="T36" s="1"/>
      <c r="U36" s="1"/>
      <c r="V36" s="1"/>
      <c r="W36" s="1"/>
      <c r="X36" s="1"/>
      <c r="Y36" s="1"/>
      <c r="Z36" s="1"/>
    </row>
    <row r="37" spans="1:26" ht="15.75" customHeight="1">
      <c r="A37" s="227"/>
      <c r="B37" s="227"/>
      <c r="C37" s="227"/>
      <c r="D37" s="227"/>
      <c r="E37" s="227"/>
      <c r="F37" s="3" t="s">
        <v>28</v>
      </c>
      <c r="G37" s="227"/>
      <c r="H37" s="227"/>
      <c r="I37" s="227"/>
      <c r="J37" s="227"/>
      <c r="K37" s="1"/>
      <c r="L37" s="1"/>
      <c r="M37" s="1"/>
      <c r="N37" s="1"/>
      <c r="O37" s="1"/>
      <c r="P37" s="1"/>
      <c r="Q37" s="1"/>
      <c r="R37" s="1"/>
      <c r="S37" s="1"/>
      <c r="T37" s="1"/>
      <c r="U37" s="1"/>
      <c r="V37" s="1"/>
      <c r="W37" s="1"/>
      <c r="X37" s="1"/>
      <c r="Y37" s="1"/>
      <c r="Z37" s="1"/>
    </row>
    <row r="38" spans="1:26" ht="15.75" customHeight="1">
      <c r="A38" s="227"/>
      <c r="B38" s="227"/>
      <c r="C38" s="227"/>
      <c r="D38" s="227"/>
      <c r="E38" s="227"/>
      <c r="F38" s="3" t="s">
        <v>29</v>
      </c>
      <c r="G38" s="227"/>
      <c r="H38" s="227"/>
      <c r="I38" s="227"/>
      <c r="J38" s="227"/>
      <c r="K38" s="1"/>
      <c r="L38" s="1"/>
      <c r="M38" s="1"/>
      <c r="N38" s="1"/>
      <c r="O38" s="1"/>
      <c r="P38" s="1"/>
      <c r="Q38" s="1"/>
      <c r="R38" s="1"/>
      <c r="S38" s="1"/>
      <c r="T38" s="1"/>
      <c r="U38" s="1"/>
      <c r="V38" s="1"/>
      <c r="W38" s="1"/>
      <c r="X38" s="1"/>
      <c r="Y38" s="1"/>
      <c r="Z38" s="1"/>
    </row>
    <row r="39" spans="1:26" ht="15.75" customHeight="1">
      <c r="A39" s="227"/>
      <c r="B39" s="227"/>
      <c r="C39" s="227"/>
      <c r="D39" s="227"/>
      <c r="E39" s="227"/>
      <c r="F39" s="3" t="s">
        <v>30</v>
      </c>
      <c r="G39" s="227"/>
      <c r="H39" s="227"/>
      <c r="I39" s="227"/>
      <c r="J39" s="227"/>
      <c r="K39" s="1"/>
      <c r="L39" s="1"/>
      <c r="M39" s="1"/>
      <c r="N39" s="1"/>
      <c r="O39" s="1"/>
      <c r="P39" s="1"/>
      <c r="Q39" s="1"/>
      <c r="R39" s="1"/>
      <c r="S39" s="1"/>
      <c r="T39" s="1"/>
      <c r="U39" s="1"/>
      <c r="V39" s="1"/>
      <c r="W39" s="1"/>
      <c r="X39" s="1"/>
      <c r="Y39" s="1"/>
      <c r="Z39" s="1"/>
    </row>
    <row r="40" spans="1:26" ht="15.75" customHeight="1">
      <c r="A40" s="227"/>
      <c r="B40" s="227"/>
      <c r="C40" s="227"/>
      <c r="D40" s="227"/>
      <c r="E40" s="227"/>
      <c r="F40" s="3" t="s">
        <v>39</v>
      </c>
      <c r="G40" s="227"/>
      <c r="H40" s="227"/>
      <c r="I40" s="227"/>
      <c r="J40" s="227"/>
      <c r="K40" s="1"/>
      <c r="L40" s="1"/>
      <c r="M40" s="1"/>
      <c r="N40" s="1"/>
      <c r="O40" s="1"/>
      <c r="P40" s="1"/>
      <c r="Q40" s="1"/>
      <c r="R40" s="1"/>
      <c r="S40" s="1"/>
      <c r="T40" s="1"/>
      <c r="U40" s="1"/>
      <c r="V40" s="1"/>
      <c r="W40" s="1"/>
      <c r="X40" s="1"/>
      <c r="Y40" s="1"/>
      <c r="Z40" s="1"/>
    </row>
    <row r="41" spans="1:26" ht="15.75" customHeight="1">
      <c r="A41" s="227"/>
      <c r="B41" s="227"/>
      <c r="C41" s="227"/>
      <c r="D41" s="227"/>
      <c r="E41" s="227"/>
      <c r="F41" s="3" t="s">
        <v>40</v>
      </c>
      <c r="G41" s="227"/>
      <c r="H41" s="227"/>
      <c r="I41" s="227"/>
      <c r="J41" s="227"/>
      <c r="K41" s="1"/>
      <c r="L41" s="1"/>
      <c r="M41" s="1"/>
      <c r="N41" s="1"/>
      <c r="O41" s="1"/>
      <c r="P41" s="1"/>
      <c r="Q41" s="1"/>
      <c r="R41" s="1"/>
      <c r="S41" s="1"/>
      <c r="T41" s="1"/>
      <c r="U41" s="1"/>
      <c r="V41" s="1"/>
      <c r="W41" s="1"/>
      <c r="X41" s="1"/>
      <c r="Y41" s="1"/>
      <c r="Z41" s="1"/>
    </row>
    <row r="42" spans="1:26" ht="15.75" customHeight="1">
      <c r="A42" s="227"/>
      <c r="B42" s="227"/>
      <c r="C42" s="227"/>
      <c r="D42" s="227"/>
      <c r="E42" s="227"/>
      <c r="F42" s="3" t="s">
        <v>41</v>
      </c>
      <c r="G42" s="227"/>
      <c r="H42" s="227"/>
      <c r="I42" s="227"/>
      <c r="J42" s="227"/>
      <c r="K42" s="1"/>
      <c r="L42" s="1"/>
      <c r="M42" s="1"/>
      <c r="N42" s="1"/>
      <c r="O42" s="1"/>
      <c r="P42" s="1"/>
      <c r="Q42" s="1"/>
      <c r="R42" s="1"/>
      <c r="S42" s="1"/>
      <c r="T42" s="1"/>
      <c r="U42" s="1"/>
      <c r="V42" s="1"/>
      <c r="W42" s="1"/>
      <c r="X42" s="1"/>
      <c r="Y42" s="1"/>
      <c r="Z42" s="1"/>
    </row>
    <row r="43" spans="1:26" ht="15.75" customHeight="1">
      <c r="A43" s="227"/>
      <c r="B43" s="227"/>
      <c r="C43" s="227"/>
      <c r="D43" s="227"/>
      <c r="E43" s="227"/>
      <c r="F43" s="3" t="s">
        <v>42</v>
      </c>
      <c r="G43" s="227"/>
      <c r="H43" s="227"/>
      <c r="I43" s="227"/>
      <c r="J43" s="227"/>
      <c r="K43" s="1"/>
      <c r="L43" s="1"/>
      <c r="M43" s="1"/>
      <c r="N43" s="1"/>
      <c r="O43" s="1"/>
      <c r="P43" s="1"/>
      <c r="Q43" s="1"/>
      <c r="R43" s="1"/>
      <c r="S43" s="1"/>
      <c r="T43" s="1"/>
      <c r="U43" s="1"/>
      <c r="V43" s="1"/>
      <c r="W43" s="1"/>
      <c r="X43" s="1"/>
      <c r="Y43" s="1"/>
      <c r="Z43" s="1"/>
    </row>
    <row r="44" spans="1:26" ht="15.75" customHeight="1">
      <c r="A44" s="227"/>
      <c r="B44" s="227"/>
      <c r="C44" s="227"/>
      <c r="D44" s="227"/>
      <c r="E44" s="227"/>
      <c r="F44" s="3" t="s">
        <v>43</v>
      </c>
      <c r="G44" s="227"/>
      <c r="H44" s="227"/>
      <c r="I44" s="227"/>
      <c r="J44" s="227"/>
      <c r="K44" s="1"/>
      <c r="L44" s="1"/>
      <c r="M44" s="1"/>
      <c r="N44" s="1"/>
      <c r="O44" s="1"/>
      <c r="P44" s="1"/>
      <c r="Q44" s="1"/>
      <c r="R44" s="1"/>
      <c r="S44" s="1"/>
      <c r="T44" s="1"/>
      <c r="U44" s="1"/>
      <c r="V44" s="1"/>
      <c r="W44" s="1"/>
      <c r="X44" s="1"/>
      <c r="Y44" s="1"/>
      <c r="Z44" s="1"/>
    </row>
    <row r="45" spans="1:26" ht="15.75" customHeight="1">
      <c r="A45" s="227"/>
      <c r="B45" s="227"/>
      <c r="C45" s="227"/>
      <c r="D45" s="227"/>
      <c r="E45" s="227"/>
      <c r="F45" s="3" t="s">
        <v>44</v>
      </c>
      <c r="G45" s="227"/>
      <c r="H45" s="227"/>
      <c r="I45" s="227"/>
      <c r="J45" s="227"/>
      <c r="K45" s="1"/>
      <c r="L45" s="1"/>
      <c r="M45" s="1"/>
      <c r="N45" s="1"/>
      <c r="O45" s="1"/>
      <c r="P45" s="1"/>
      <c r="Q45" s="1"/>
      <c r="R45" s="1"/>
      <c r="S45" s="1"/>
      <c r="T45" s="1"/>
      <c r="U45" s="1"/>
      <c r="V45" s="1"/>
      <c r="W45" s="1"/>
      <c r="X45" s="1"/>
      <c r="Y45" s="1"/>
      <c r="Z45" s="1"/>
    </row>
    <row r="46" spans="1:26" ht="15.75" customHeight="1">
      <c r="A46" s="227"/>
      <c r="B46" s="227"/>
      <c r="C46" s="227"/>
      <c r="D46" s="227"/>
      <c r="E46" s="227"/>
      <c r="F46" s="3" t="s">
        <v>45</v>
      </c>
      <c r="G46" s="227"/>
      <c r="H46" s="227"/>
      <c r="I46" s="227"/>
      <c r="J46" s="227"/>
      <c r="K46" s="1"/>
      <c r="L46" s="1"/>
      <c r="M46" s="1"/>
      <c r="N46" s="1"/>
      <c r="O46" s="1"/>
      <c r="P46" s="1"/>
      <c r="Q46" s="1"/>
      <c r="R46" s="1"/>
      <c r="S46" s="1"/>
      <c r="T46" s="1"/>
      <c r="U46" s="1"/>
      <c r="V46" s="1"/>
      <c r="W46" s="1"/>
      <c r="X46" s="1"/>
      <c r="Y46" s="1"/>
      <c r="Z46" s="1"/>
    </row>
    <row r="47" spans="1:26" ht="15.75" customHeight="1">
      <c r="A47" s="227"/>
      <c r="B47" s="227"/>
      <c r="C47" s="227"/>
      <c r="D47" s="227"/>
      <c r="E47" s="227"/>
      <c r="F47" s="3" t="s">
        <v>46</v>
      </c>
      <c r="G47" s="227"/>
      <c r="H47" s="227"/>
      <c r="I47" s="227"/>
      <c r="J47" s="227"/>
      <c r="K47" s="1"/>
      <c r="L47" s="1"/>
      <c r="M47" s="1"/>
      <c r="N47" s="1"/>
      <c r="O47" s="1"/>
      <c r="P47" s="1"/>
      <c r="Q47" s="1"/>
      <c r="R47" s="1"/>
      <c r="S47" s="1"/>
      <c r="T47" s="1"/>
      <c r="U47" s="1"/>
      <c r="V47" s="1"/>
      <c r="W47" s="1"/>
      <c r="X47" s="1"/>
      <c r="Y47" s="1"/>
      <c r="Z47" s="1"/>
    </row>
    <row r="48" spans="1:26" ht="15.75" customHeight="1">
      <c r="A48" s="228"/>
      <c r="B48" s="227"/>
      <c r="C48" s="227"/>
      <c r="D48" s="227"/>
      <c r="E48" s="227"/>
      <c r="F48" s="3" t="s">
        <v>47</v>
      </c>
      <c r="G48" s="228"/>
      <c r="H48" s="228"/>
      <c r="I48" s="228"/>
      <c r="J48" s="228"/>
      <c r="K48" s="1"/>
      <c r="L48" s="1"/>
      <c r="M48" s="1"/>
      <c r="N48" s="1"/>
      <c r="O48" s="1"/>
      <c r="P48" s="1"/>
      <c r="Q48" s="1"/>
      <c r="R48" s="1"/>
      <c r="S48" s="1"/>
      <c r="T48" s="1"/>
      <c r="U48" s="1"/>
      <c r="V48" s="1"/>
      <c r="W48" s="1"/>
      <c r="X48" s="1"/>
      <c r="Y48" s="1"/>
      <c r="Z48" s="1"/>
    </row>
    <row r="49" spans="1:26" ht="15.75" customHeight="1">
      <c r="A49" s="229">
        <v>5</v>
      </c>
      <c r="B49" s="227"/>
      <c r="C49" s="227"/>
      <c r="D49" s="227"/>
      <c r="E49" s="227"/>
      <c r="F49" s="6" t="s">
        <v>48</v>
      </c>
      <c r="G49" s="229" t="s">
        <v>49</v>
      </c>
      <c r="H49" s="229">
        <v>9</v>
      </c>
      <c r="I49" s="229">
        <v>0.5</v>
      </c>
      <c r="J49" s="229">
        <f>H49*I49</f>
        <v>4.5</v>
      </c>
      <c r="K49" s="1"/>
      <c r="L49" s="1"/>
      <c r="M49" s="1"/>
      <c r="N49" s="1"/>
      <c r="O49" s="1"/>
      <c r="P49" s="1"/>
      <c r="Q49" s="1"/>
      <c r="R49" s="1"/>
      <c r="S49" s="1"/>
      <c r="T49" s="1"/>
      <c r="U49" s="1"/>
      <c r="V49" s="1"/>
      <c r="W49" s="1"/>
      <c r="X49" s="1"/>
      <c r="Y49" s="1"/>
      <c r="Z49" s="1"/>
    </row>
    <row r="50" spans="1:26" ht="15.75" customHeight="1">
      <c r="A50" s="227"/>
      <c r="B50" s="227"/>
      <c r="C50" s="227"/>
      <c r="D50" s="227"/>
      <c r="E50" s="227"/>
      <c r="F50" s="6" t="s">
        <v>50</v>
      </c>
      <c r="G50" s="227"/>
      <c r="H50" s="227"/>
      <c r="I50" s="227"/>
      <c r="J50" s="227"/>
      <c r="K50" s="1"/>
      <c r="L50" s="1"/>
      <c r="M50" s="1"/>
      <c r="N50" s="1"/>
      <c r="O50" s="1"/>
      <c r="P50" s="1"/>
      <c r="Q50" s="1"/>
      <c r="R50" s="1"/>
      <c r="S50" s="1"/>
      <c r="T50" s="1"/>
      <c r="U50" s="1"/>
      <c r="V50" s="1"/>
      <c r="W50" s="1"/>
      <c r="X50" s="1"/>
      <c r="Y50" s="1"/>
      <c r="Z50" s="1"/>
    </row>
    <row r="51" spans="1:26" ht="15.75" customHeight="1">
      <c r="A51" s="227"/>
      <c r="B51" s="227"/>
      <c r="C51" s="227"/>
      <c r="D51" s="227"/>
      <c r="E51" s="227"/>
      <c r="F51" s="6" t="s">
        <v>51</v>
      </c>
      <c r="G51" s="227"/>
      <c r="H51" s="227"/>
      <c r="I51" s="227"/>
      <c r="J51" s="227"/>
      <c r="K51" s="1"/>
      <c r="L51" s="1"/>
      <c r="M51" s="1"/>
      <c r="N51" s="1"/>
      <c r="O51" s="1"/>
      <c r="P51" s="1"/>
      <c r="Q51" s="1"/>
      <c r="R51" s="1"/>
      <c r="S51" s="1"/>
      <c r="T51" s="1"/>
      <c r="U51" s="1"/>
      <c r="V51" s="1"/>
      <c r="W51" s="1"/>
      <c r="X51" s="1"/>
      <c r="Y51" s="1"/>
      <c r="Z51" s="1"/>
    </row>
    <row r="52" spans="1:26" ht="15.75" customHeight="1">
      <c r="A52" s="227"/>
      <c r="B52" s="227"/>
      <c r="C52" s="227"/>
      <c r="D52" s="227"/>
      <c r="E52" s="227"/>
      <c r="F52" s="6" t="s">
        <v>52</v>
      </c>
      <c r="G52" s="227"/>
      <c r="H52" s="227"/>
      <c r="I52" s="227"/>
      <c r="J52" s="227"/>
      <c r="K52" s="1"/>
      <c r="L52" s="1"/>
      <c r="M52" s="1"/>
      <c r="N52" s="1"/>
      <c r="O52" s="1"/>
      <c r="P52" s="1"/>
      <c r="Q52" s="1"/>
      <c r="R52" s="1"/>
      <c r="S52" s="1"/>
      <c r="T52" s="1"/>
      <c r="U52" s="1"/>
      <c r="V52" s="1"/>
      <c r="W52" s="1"/>
      <c r="X52" s="1"/>
      <c r="Y52" s="1"/>
      <c r="Z52" s="1"/>
    </row>
    <row r="53" spans="1:26" ht="15.75" customHeight="1">
      <c r="A53" s="227"/>
      <c r="B53" s="227"/>
      <c r="C53" s="227"/>
      <c r="D53" s="227"/>
      <c r="E53" s="227"/>
      <c r="F53" s="6" t="s">
        <v>53</v>
      </c>
      <c r="G53" s="227"/>
      <c r="H53" s="227"/>
      <c r="I53" s="227"/>
      <c r="J53" s="227"/>
      <c r="K53" s="1"/>
      <c r="L53" s="1"/>
      <c r="M53" s="1"/>
      <c r="N53" s="1"/>
      <c r="O53" s="1"/>
      <c r="P53" s="1"/>
      <c r="Q53" s="1"/>
      <c r="R53" s="1"/>
      <c r="S53" s="1"/>
      <c r="T53" s="1"/>
      <c r="U53" s="1"/>
      <c r="V53" s="1"/>
      <c r="W53" s="1"/>
      <c r="X53" s="1"/>
      <c r="Y53" s="1"/>
      <c r="Z53" s="1"/>
    </row>
    <row r="54" spans="1:26" ht="15.75" customHeight="1">
      <c r="A54" s="227"/>
      <c r="B54" s="227"/>
      <c r="C54" s="227"/>
      <c r="D54" s="227"/>
      <c r="E54" s="227"/>
      <c r="F54" s="6" t="s">
        <v>54</v>
      </c>
      <c r="G54" s="227"/>
      <c r="H54" s="227"/>
      <c r="I54" s="227"/>
      <c r="J54" s="227"/>
      <c r="K54" s="1"/>
      <c r="L54" s="1"/>
      <c r="M54" s="1"/>
      <c r="N54" s="1"/>
      <c r="O54" s="1"/>
      <c r="P54" s="1"/>
      <c r="Q54" s="1"/>
      <c r="R54" s="1"/>
      <c r="S54" s="1"/>
      <c r="T54" s="1"/>
      <c r="U54" s="1"/>
      <c r="V54" s="1"/>
      <c r="W54" s="1"/>
      <c r="X54" s="1"/>
      <c r="Y54" s="1"/>
      <c r="Z54" s="1"/>
    </row>
    <row r="55" spans="1:26" ht="15.75" customHeight="1">
      <c r="A55" s="227"/>
      <c r="B55" s="227"/>
      <c r="C55" s="227"/>
      <c r="D55" s="227"/>
      <c r="E55" s="227"/>
      <c r="F55" s="6" t="s">
        <v>55</v>
      </c>
      <c r="G55" s="227"/>
      <c r="H55" s="227"/>
      <c r="I55" s="227"/>
      <c r="J55" s="227"/>
      <c r="K55" s="1"/>
      <c r="L55" s="1"/>
      <c r="M55" s="1"/>
      <c r="N55" s="1"/>
      <c r="O55" s="1"/>
      <c r="P55" s="1"/>
      <c r="Q55" s="1"/>
      <c r="R55" s="1"/>
      <c r="S55" s="1"/>
      <c r="T55" s="1"/>
      <c r="U55" s="1"/>
      <c r="V55" s="1"/>
      <c r="W55" s="1"/>
      <c r="X55" s="1"/>
      <c r="Y55" s="1"/>
      <c r="Z55" s="1"/>
    </row>
    <row r="56" spans="1:26" ht="15.75" customHeight="1">
      <c r="A56" s="227"/>
      <c r="B56" s="227"/>
      <c r="C56" s="227"/>
      <c r="D56" s="227"/>
      <c r="E56" s="227"/>
      <c r="F56" s="6" t="s">
        <v>56</v>
      </c>
      <c r="G56" s="227"/>
      <c r="H56" s="227"/>
      <c r="I56" s="227"/>
      <c r="J56" s="227"/>
      <c r="K56" s="1"/>
      <c r="L56" s="1"/>
      <c r="M56" s="1"/>
      <c r="N56" s="1"/>
      <c r="O56" s="1"/>
      <c r="P56" s="1"/>
      <c r="Q56" s="1"/>
      <c r="R56" s="1"/>
      <c r="S56" s="1"/>
      <c r="T56" s="1"/>
      <c r="U56" s="1"/>
      <c r="V56" s="1"/>
      <c r="W56" s="1"/>
      <c r="X56" s="1"/>
      <c r="Y56" s="1"/>
      <c r="Z56" s="1"/>
    </row>
    <row r="57" spans="1:26" ht="15.75" customHeight="1">
      <c r="A57" s="228"/>
      <c r="B57" s="227"/>
      <c r="C57" s="227"/>
      <c r="D57" s="227"/>
      <c r="E57" s="227"/>
      <c r="F57" s="6" t="s">
        <v>57</v>
      </c>
      <c r="G57" s="228"/>
      <c r="H57" s="228"/>
      <c r="I57" s="228"/>
      <c r="J57" s="228"/>
      <c r="K57" s="1"/>
      <c r="L57" s="1"/>
      <c r="M57" s="1"/>
      <c r="N57" s="1"/>
      <c r="O57" s="1"/>
      <c r="P57" s="1"/>
      <c r="Q57" s="1"/>
      <c r="R57" s="1"/>
      <c r="S57" s="1"/>
      <c r="T57" s="1"/>
      <c r="U57" s="1"/>
      <c r="V57" s="1"/>
      <c r="W57" s="1"/>
      <c r="X57" s="1"/>
      <c r="Y57" s="1"/>
      <c r="Z57" s="1"/>
    </row>
    <row r="58" spans="1:26" ht="15.75" customHeight="1">
      <c r="A58" s="4">
        <v>6</v>
      </c>
      <c r="B58" s="227"/>
      <c r="C58" s="227"/>
      <c r="D58" s="227"/>
      <c r="E58" s="227"/>
      <c r="F58" s="6" t="s">
        <v>58</v>
      </c>
      <c r="G58" s="4" t="s">
        <v>59</v>
      </c>
      <c r="H58" s="4">
        <v>1</v>
      </c>
      <c r="I58" s="4">
        <v>0.25</v>
      </c>
      <c r="J58" s="4">
        <f t="shared" ref="J58:J59" si="1">H58*I58</f>
        <v>0.25</v>
      </c>
      <c r="K58" s="1"/>
      <c r="L58" s="1"/>
      <c r="M58" s="1"/>
      <c r="N58" s="1"/>
      <c r="O58" s="1"/>
      <c r="P58" s="1"/>
      <c r="Q58" s="1"/>
      <c r="R58" s="1"/>
      <c r="S58" s="1"/>
      <c r="T58" s="1"/>
      <c r="U58" s="1"/>
      <c r="V58" s="1"/>
      <c r="W58" s="1"/>
      <c r="X58" s="1"/>
      <c r="Y58" s="1"/>
      <c r="Z58" s="1"/>
    </row>
    <row r="59" spans="1:26" ht="15.75" customHeight="1">
      <c r="A59" s="229">
        <v>7</v>
      </c>
      <c r="B59" s="227"/>
      <c r="C59" s="227"/>
      <c r="D59" s="227"/>
      <c r="E59" s="227"/>
      <c r="F59" s="6" t="s">
        <v>35</v>
      </c>
      <c r="G59" s="229" t="s">
        <v>60</v>
      </c>
      <c r="H59" s="229">
        <v>20150</v>
      </c>
      <c r="I59" s="229">
        <v>0.01</v>
      </c>
      <c r="J59" s="229">
        <f t="shared" si="1"/>
        <v>201.5</v>
      </c>
      <c r="K59" s="1"/>
      <c r="L59" s="1"/>
      <c r="M59" s="1"/>
      <c r="N59" s="1"/>
      <c r="O59" s="1"/>
      <c r="P59" s="1"/>
      <c r="Q59" s="1"/>
      <c r="R59" s="1"/>
      <c r="S59" s="1"/>
      <c r="T59" s="1"/>
      <c r="U59" s="1"/>
      <c r="V59" s="1"/>
      <c r="W59" s="1"/>
      <c r="X59" s="1"/>
      <c r="Y59" s="1"/>
      <c r="Z59" s="1"/>
    </row>
    <row r="60" spans="1:26" ht="15.75" customHeight="1">
      <c r="A60" s="227"/>
      <c r="B60" s="227"/>
      <c r="C60" s="227"/>
      <c r="D60" s="227"/>
      <c r="E60" s="227"/>
      <c r="F60" s="6" t="s">
        <v>61</v>
      </c>
      <c r="G60" s="227"/>
      <c r="H60" s="227"/>
      <c r="I60" s="227"/>
      <c r="J60" s="227"/>
      <c r="K60" s="1"/>
      <c r="L60" s="1"/>
      <c r="M60" s="1"/>
      <c r="N60" s="1"/>
      <c r="O60" s="1"/>
      <c r="P60" s="1"/>
      <c r="Q60" s="1"/>
      <c r="R60" s="1"/>
      <c r="S60" s="1"/>
      <c r="T60" s="1"/>
      <c r="U60" s="1"/>
      <c r="V60" s="1"/>
      <c r="W60" s="1"/>
      <c r="X60" s="1"/>
      <c r="Y60" s="1"/>
      <c r="Z60" s="1"/>
    </row>
    <row r="61" spans="1:26" ht="15.75" customHeight="1">
      <c r="A61" s="227"/>
      <c r="B61" s="227"/>
      <c r="C61" s="227"/>
      <c r="D61" s="227"/>
      <c r="E61" s="227"/>
      <c r="F61" s="6" t="s">
        <v>62</v>
      </c>
      <c r="G61" s="227"/>
      <c r="H61" s="227"/>
      <c r="I61" s="227"/>
      <c r="J61" s="227"/>
      <c r="K61" s="1"/>
      <c r="L61" s="1"/>
      <c r="M61" s="1"/>
      <c r="N61" s="1"/>
      <c r="O61" s="1"/>
      <c r="P61" s="1"/>
      <c r="Q61" s="1"/>
      <c r="R61" s="1"/>
      <c r="S61" s="1"/>
      <c r="T61" s="1"/>
      <c r="U61" s="1"/>
      <c r="V61" s="1"/>
      <c r="W61" s="1"/>
      <c r="X61" s="1"/>
      <c r="Y61" s="1"/>
      <c r="Z61" s="1"/>
    </row>
    <row r="62" spans="1:26" ht="15.75" customHeight="1">
      <c r="A62" s="227"/>
      <c r="B62" s="227"/>
      <c r="C62" s="227"/>
      <c r="D62" s="227"/>
      <c r="E62" s="227"/>
      <c r="F62" s="6" t="s">
        <v>63</v>
      </c>
      <c r="G62" s="227"/>
      <c r="H62" s="227"/>
      <c r="I62" s="227"/>
      <c r="J62" s="227"/>
      <c r="K62" s="1"/>
      <c r="L62" s="1"/>
      <c r="M62" s="1"/>
      <c r="N62" s="1"/>
      <c r="O62" s="1"/>
      <c r="P62" s="1"/>
      <c r="Q62" s="1"/>
      <c r="R62" s="1"/>
      <c r="S62" s="1"/>
      <c r="T62" s="1"/>
      <c r="U62" s="1"/>
      <c r="V62" s="1"/>
      <c r="W62" s="1"/>
      <c r="X62" s="1"/>
      <c r="Y62" s="1"/>
      <c r="Z62" s="1"/>
    </row>
    <row r="63" spans="1:26" ht="15.75" customHeight="1">
      <c r="A63" s="227"/>
      <c r="B63" s="227"/>
      <c r="C63" s="227"/>
      <c r="D63" s="227"/>
      <c r="E63" s="227"/>
      <c r="F63" s="6" t="s">
        <v>64</v>
      </c>
      <c r="G63" s="227"/>
      <c r="H63" s="227"/>
      <c r="I63" s="227"/>
      <c r="J63" s="227"/>
      <c r="K63" s="1"/>
      <c r="L63" s="1"/>
      <c r="M63" s="1"/>
      <c r="N63" s="1"/>
      <c r="O63" s="1"/>
      <c r="P63" s="1"/>
      <c r="Q63" s="1"/>
      <c r="R63" s="1"/>
      <c r="S63" s="1"/>
      <c r="T63" s="1"/>
      <c r="U63" s="1"/>
      <c r="V63" s="1"/>
      <c r="W63" s="1"/>
      <c r="X63" s="1"/>
      <c r="Y63" s="1"/>
      <c r="Z63" s="1"/>
    </row>
    <row r="64" spans="1:26" ht="15.75" customHeight="1">
      <c r="A64" s="227"/>
      <c r="B64" s="227"/>
      <c r="C64" s="227"/>
      <c r="D64" s="227"/>
      <c r="E64" s="227"/>
      <c r="F64" s="6" t="s">
        <v>65</v>
      </c>
      <c r="G64" s="227"/>
      <c r="H64" s="227"/>
      <c r="I64" s="227"/>
      <c r="J64" s="227"/>
      <c r="K64" s="1"/>
      <c r="L64" s="1"/>
      <c r="M64" s="1"/>
      <c r="N64" s="1"/>
      <c r="O64" s="1"/>
      <c r="P64" s="1"/>
      <c r="Q64" s="1"/>
      <c r="R64" s="1"/>
      <c r="S64" s="1"/>
      <c r="T64" s="1"/>
      <c r="U64" s="1"/>
      <c r="V64" s="1"/>
      <c r="W64" s="1"/>
      <c r="X64" s="1"/>
      <c r="Y64" s="1"/>
      <c r="Z64" s="1"/>
    </row>
    <row r="65" spans="1:26" ht="15.75" customHeight="1">
      <c r="A65" s="227"/>
      <c r="B65" s="227"/>
      <c r="C65" s="227"/>
      <c r="D65" s="227"/>
      <c r="E65" s="227"/>
      <c r="F65" s="6" t="s">
        <v>66</v>
      </c>
      <c r="G65" s="227"/>
      <c r="H65" s="227"/>
      <c r="I65" s="227"/>
      <c r="J65" s="227"/>
      <c r="K65" s="1"/>
      <c r="L65" s="1"/>
      <c r="M65" s="1"/>
      <c r="N65" s="1"/>
      <c r="O65" s="1"/>
      <c r="P65" s="1"/>
      <c r="Q65" s="1"/>
      <c r="R65" s="1"/>
      <c r="S65" s="1"/>
      <c r="T65" s="1"/>
      <c r="U65" s="1"/>
      <c r="V65" s="1"/>
      <c r="W65" s="1"/>
      <c r="X65" s="1"/>
      <c r="Y65" s="1"/>
      <c r="Z65" s="1"/>
    </row>
    <row r="66" spans="1:26" ht="15.75" customHeight="1">
      <c r="A66" s="228"/>
      <c r="B66" s="227"/>
      <c r="C66" s="227"/>
      <c r="D66" s="227"/>
      <c r="E66" s="228"/>
      <c r="F66" s="6" t="s">
        <v>67</v>
      </c>
      <c r="G66" s="228"/>
      <c r="H66" s="228"/>
      <c r="I66" s="228"/>
      <c r="J66" s="228"/>
      <c r="K66" s="1"/>
      <c r="L66" s="1"/>
      <c r="M66" s="1"/>
      <c r="N66" s="1"/>
      <c r="O66" s="1"/>
      <c r="P66" s="1"/>
      <c r="Q66" s="1"/>
      <c r="R66" s="1"/>
      <c r="S66" s="1"/>
      <c r="T66" s="1"/>
      <c r="U66" s="1"/>
      <c r="V66" s="1"/>
      <c r="W66" s="1"/>
      <c r="X66" s="1"/>
      <c r="Y66" s="1"/>
      <c r="Z66" s="1"/>
    </row>
    <row r="67" spans="1:26" ht="15.75" customHeight="1">
      <c r="A67" s="4">
        <v>8</v>
      </c>
      <c r="B67" s="227"/>
      <c r="C67" s="227"/>
      <c r="D67" s="227"/>
      <c r="E67" s="229" t="s">
        <v>68</v>
      </c>
      <c r="F67" s="6" t="s">
        <v>69</v>
      </c>
      <c r="G67" s="4" t="s">
        <v>70</v>
      </c>
      <c r="H67" s="4">
        <v>1400</v>
      </c>
      <c r="I67" s="4">
        <v>0.01</v>
      </c>
      <c r="J67" s="4">
        <f t="shared" ref="J67:J69" si="2">H67*I67</f>
        <v>14</v>
      </c>
      <c r="K67" s="1"/>
      <c r="L67" s="1"/>
      <c r="M67" s="1"/>
      <c r="N67" s="1"/>
      <c r="O67" s="1"/>
      <c r="P67" s="1"/>
      <c r="Q67" s="1"/>
      <c r="R67" s="1"/>
      <c r="S67" s="1"/>
      <c r="T67" s="1"/>
      <c r="U67" s="1"/>
      <c r="V67" s="1"/>
      <c r="W67" s="1"/>
      <c r="X67" s="1"/>
      <c r="Y67" s="1"/>
      <c r="Z67" s="1"/>
    </row>
    <row r="68" spans="1:26" ht="15.75" customHeight="1">
      <c r="A68" s="4">
        <v>9</v>
      </c>
      <c r="B68" s="227"/>
      <c r="C68" s="227"/>
      <c r="D68" s="227"/>
      <c r="E68" s="227"/>
      <c r="F68" s="4"/>
      <c r="G68" s="4" t="s">
        <v>71</v>
      </c>
      <c r="H68" s="4">
        <v>0</v>
      </c>
      <c r="I68" s="4">
        <v>3.5</v>
      </c>
      <c r="J68" s="4">
        <f t="shared" si="2"/>
        <v>0</v>
      </c>
      <c r="K68" s="1"/>
      <c r="L68" s="1"/>
      <c r="M68" s="1"/>
      <c r="N68" s="1"/>
      <c r="O68" s="1"/>
      <c r="P68" s="1"/>
      <c r="Q68" s="1"/>
      <c r="R68" s="1"/>
      <c r="S68" s="1"/>
      <c r="T68" s="1"/>
      <c r="U68" s="1"/>
      <c r="V68" s="1"/>
      <c r="W68" s="1"/>
      <c r="X68" s="1"/>
      <c r="Y68" s="1"/>
      <c r="Z68" s="1"/>
    </row>
    <row r="69" spans="1:26" ht="15.75" customHeight="1">
      <c r="A69" s="4">
        <v>10</v>
      </c>
      <c r="B69" s="228"/>
      <c r="C69" s="228"/>
      <c r="D69" s="228"/>
      <c r="E69" s="228"/>
      <c r="F69" s="4"/>
      <c r="G69" s="4" t="s">
        <v>72</v>
      </c>
      <c r="H69" s="4">
        <v>0</v>
      </c>
      <c r="I69" s="4">
        <v>0.5</v>
      </c>
      <c r="J69" s="4">
        <f t="shared" si="2"/>
        <v>0</v>
      </c>
      <c r="K69" s="1"/>
      <c r="L69" s="1"/>
      <c r="M69" s="1"/>
      <c r="N69" s="1"/>
      <c r="O69" s="1"/>
      <c r="P69" s="1"/>
      <c r="Q69" s="1"/>
      <c r="R69" s="1"/>
      <c r="S69" s="1"/>
      <c r="T69" s="1"/>
      <c r="U69" s="1"/>
      <c r="V69" s="1"/>
      <c r="W69" s="1"/>
      <c r="X69" s="1"/>
      <c r="Y69" s="1"/>
      <c r="Z69" s="1"/>
    </row>
    <row r="70" spans="1:26" ht="15.75" customHeight="1">
      <c r="A70" s="4"/>
      <c r="B70" s="4"/>
      <c r="C70" s="4"/>
      <c r="D70" s="4"/>
      <c r="E70" s="4"/>
      <c r="F70" s="4"/>
      <c r="G70" s="2" t="s">
        <v>73</v>
      </c>
      <c r="H70" s="2">
        <f t="shared" ref="H70:J70" si="3">SUM(H4:H69)</f>
        <v>21600</v>
      </c>
      <c r="I70" s="2">
        <f t="shared" si="3"/>
        <v>20.28</v>
      </c>
      <c r="J70" s="7">
        <f t="shared" si="3"/>
        <v>366.25</v>
      </c>
      <c r="K70" s="1"/>
      <c r="L70" s="1"/>
      <c r="M70" s="1"/>
      <c r="N70" s="1"/>
      <c r="O70" s="1"/>
      <c r="P70" s="1"/>
      <c r="Q70" s="1"/>
      <c r="R70" s="1"/>
      <c r="S70" s="1"/>
      <c r="T70" s="1"/>
      <c r="U70" s="1"/>
      <c r="V70" s="1"/>
      <c r="W70" s="1"/>
      <c r="X70" s="1"/>
      <c r="Y70" s="1"/>
      <c r="Z70" s="1"/>
    </row>
    <row r="71" spans="1:26" ht="15.75" customHeight="1">
      <c r="A71" s="4">
        <v>1</v>
      </c>
      <c r="B71" s="4" t="s">
        <v>12</v>
      </c>
      <c r="C71" s="4" t="s">
        <v>74</v>
      </c>
      <c r="D71" s="4" t="s">
        <v>75</v>
      </c>
      <c r="E71" s="229" t="s">
        <v>76</v>
      </c>
      <c r="F71" s="8" t="s">
        <v>77</v>
      </c>
      <c r="G71" s="8" t="s">
        <v>16</v>
      </c>
      <c r="H71" s="4">
        <v>19</v>
      </c>
      <c r="I71" s="9">
        <v>7.5</v>
      </c>
      <c r="J71" s="9">
        <f t="shared" ref="J71:J80" si="4">H71*I71</f>
        <v>142.5</v>
      </c>
      <c r="K71" s="1"/>
      <c r="L71" s="1"/>
      <c r="M71" s="1"/>
      <c r="N71" s="1"/>
      <c r="O71" s="1"/>
      <c r="P71" s="1"/>
      <c r="Q71" s="1"/>
      <c r="R71" s="1"/>
      <c r="S71" s="1"/>
      <c r="T71" s="1"/>
      <c r="U71" s="1"/>
      <c r="V71" s="1"/>
      <c r="W71" s="1"/>
      <c r="X71" s="1"/>
      <c r="Y71" s="1"/>
      <c r="Z71" s="1"/>
    </row>
    <row r="72" spans="1:26" ht="15.75" customHeight="1">
      <c r="A72" s="4">
        <v>2</v>
      </c>
      <c r="B72" s="4" t="s">
        <v>12</v>
      </c>
      <c r="C72" s="4" t="s">
        <v>74</v>
      </c>
      <c r="D72" s="4" t="s">
        <v>75</v>
      </c>
      <c r="E72" s="227"/>
      <c r="F72" s="8"/>
      <c r="G72" s="8" t="s">
        <v>34</v>
      </c>
      <c r="H72" s="4">
        <v>0</v>
      </c>
      <c r="I72" s="4">
        <v>0.01</v>
      </c>
      <c r="J72" s="9">
        <f t="shared" si="4"/>
        <v>0</v>
      </c>
      <c r="K72" s="1"/>
      <c r="L72" s="1"/>
      <c r="M72" s="1"/>
      <c r="N72" s="1"/>
      <c r="O72" s="1"/>
      <c r="P72" s="1"/>
      <c r="Q72" s="1"/>
      <c r="R72" s="1"/>
      <c r="S72" s="1"/>
      <c r="T72" s="1"/>
      <c r="U72" s="1"/>
      <c r="V72" s="1"/>
      <c r="W72" s="1"/>
      <c r="X72" s="1"/>
      <c r="Y72" s="1"/>
      <c r="Z72" s="1"/>
    </row>
    <row r="73" spans="1:26" ht="15.75" customHeight="1">
      <c r="A73" s="4">
        <v>3</v>
      </c>
      <c r="B73" s="4" t="s">
        <v>12</v>
      </c>
      <c r="C73" s="4" t="s">
        <v>74</v>
      </c>
      <c r="D73" s="4" t="s">
        <v>75</v>
      </c>
      <c r="E73" s="227"/>
      <c r="F73" s="8" t="s">
        <v>78</v>
      </c>
      <c r="G73" s="8" t="s">
        <v>36</v>
      </c>
      <c r="H73" s="4">
        <v>3</v>
      </c>
      <c r="I73" s="4">
        <v>7.5</v>
      </c>
      <c r="J73" s="9">
        <f t="shared" si="4"/>
        <v>22.5</v>
      </c>
      <c r="K73" s="1"/>
      <c r="L73" s="1"/>
      <c r="M73" s="1"/>
      <c r="N73" s="1"/>
      <c r="O73" s="1"/>
      <c r="P73" s="1"/>
      <c r="Q73" s="1"/>
      <c r="R73" s="1"/>
      <c r="S73" s="1"/>
      <c r="T73" s="1"/>
      <c r="U73" s="1"/>
      <c r="V73" s="1"/>
      <c r="W73" s="1"/>
      <c r="X73" s="1"/>
      <c r="Y73" s="1"/>
      <c r="Z73" s="1"/>
    </row>
    <row r="74" spans="1:26" ht="15.75" customHeight="1">
      <c r="A74" s="4">
        <v>4</v>
      </c>
      <c r="B74" s="4" t="s">
        <v>12</v>
      </c>
      <c r="C74" s="4" t="s">
        <v>74</v>
      </c>
      <c r="D74" s="4" t="s">
        <v>75</v>
      </c>
      <c r="E74" s="227"/>
      <c r="F74" s="8" t="s">
        <v>79</v>
      </c>
      <c r="G74" s="8" t="s">
        <v>80</v>
      </c>
      <c r="H74" s="4">
        <v>11</v>
      </c>
      <c r="I74" s="4">
        <v>0.5</v>
      </c>
      <c r="J74" s="9">
        <f t="shared" si="4"/>
        <v>5.5</v>
      </c>
      <c r="K74" s="1"/>
      <c r="L74" s="1"/>
      <c r="M74" s="1"/>
      <c r="N74" s="1"/>
      <c r="O74" s="1"/>
      <c r="P74" s="1"/>
      <c r="Q74" s="1"/>
      <c r="R74" s="1"/>
      <c r="S74" s="1"/>
      <c r="T74" s="1"/>
      <c r="U74" s="1"/>
      <c r="V74" s="1"/>
      <c r="W74" s="1"/>
      <c r="X74" s="1"/>
      <c r="Y74" s="1"/>
      <c r="Z74" s="1"/>
    </row>
    <row r="75" spans="1:26" ht="15.75" customHeight="1">
      <c r="A75" s="4">
        <v>5</v>
      </c>
      <c r="B75" s="4" t="s">
        <v>12</v>
      </c>
      <c r="C75" s="4" t="s">
        <v>74</v>
      </c>
      <c r="D75" s="4" t="s">
        <v>75</v>
      </c>
      <c r="E75" s="227"/>
      <c r="F75" s="8" t="s">
        <v>81</v>
      </c>
      <c r="G75" s="8" t="s">
        <v>82</v>
      </c>
      <c r="H75" s="4">
        <v>5</v>
      </c>
      <c r="I75" s="4">
        <v>0.5</v>
      </c>
      <c r="J75" s="9">
        <f t="shared" si="4"/>
        <v>2.5</v>
      </c>
      <c r="K75" s="1"/>
      <c r="L75" s="1"/>
      <c r="M75" s="1"/>
      <c r="N75" s="1"/>
      <c r="O75" s="1"/>
      <c r="P75" s="1"/>
      <c r="Q75" s="1"/>
      <c r="R75" s="1"/>
      <c r="S75" s="1"/>
      <c r="T75" s="1"/>
      <c r="U75" s="1"/>
      <c r="V75" s="1"/>
      <c r="W75" s="1"/>
      <c r="X75" s="1"/>
      <c r="Y75" s="1"/>
      <c r="Z75" s="1"/>
    </row>
    <row r="76" spans="1:26" ht="15.75" customHeight="1">
      <c r="A76" s="4">
        <v>6</v>
      </c>
      <c r="B76" s="4" t="s">
        <v>12</v>
      </c>
      <c r="C76" s="4" t="s">
        <v>74</v>
      </c>
      <c r="D76" s="4" t="s">
        <v>75</v>
      </c>
      <c r="E76" s="227"/>
      <c r="F76" s="8" t="s">
        <v>83</v>
      </c>
      <c r="G76" s="8" t="s">
        <v>59</v>
      </c>
      <c r="H76" s="4">
        <v>1</v>
      </c>
      <c r="I76" s="4">
        <v>0.25</v>
      </c>
      <c r="J76" s="9">
        <f t="shared" si="4"/>
        <v>0.25</v>
      </c>
      <c r="K76" s="1"/>
      <c r="L76" s="1"/>
      <c r="M76" s="1"/>
      <c r="N76" s="1"/>
      <c r="O76" s="1"/>
      <c r="P76" s="1"/>
      <c r="Q76" s="1"/>
      <c r="R76" s="1"/>
      <c r="S76" s="1"/>
      <c r="T76" s="1"/>
      <c r="U76" s="1"/>
      <c r="V76" s="1"/>
      <c r="W76" s="1"/>
      <c r="X76" s="1"/>
      <c r="Y76" s="1"/>
      <c r="Z76" s="1"/>
    </row>
    <row r="77" spans="1:26" ht="15.75" customHeight="1">
      <c r="A77" s="4">
        <v>7</v>
      </c>
      <c r="B77" s="4" t="s">
        <v>12</v>
      </c>
      <c r="C77" s="4" t="s">
        <v>74</v>
      </c>
      <c r="D77" s="4" t="s">
        <v>75</v>
      </c>
      <c r="E77" s="228"/>
      <c r="F77" s="8" t="s">
        <v>84</v>
      </c>
      <c r="G77" s="8" t="s">
        <v>60</v>
      </c>
      <c r="H77" s="4">
        <f>90+24535</f>
        <v>24625</v>
      </c>
      <c r="I77" s="4">
        <v>0.01</v>
      </c>
      <c r="J77" s="9">
        <f t="shared" si="4"/>
        <v>246.25</v>
      </c>
      <c r="K77" s="1"/>
      <c r="L77" s="1"/>
      <c r="M77" s="1"/>
      <c r="N77" s="1"/>
      <c r="O77" s="1"/>
      <c r="P77" s="1"/>
      <c r="Q77" s="1"/>
      <c r="R77" s="1"/>
      <c r="S77" s="1"/>
      <c r="T77" s="1"/>
      <c r="U77" s="1"/>
      <c r="V77" s="1"/>
      <c r="W77" s="1"/>
      <c r="X77" s="1"/>
      <c r="Y77" s="1"/>
      <c r="Z77" s="1"/>
    </row>
    <row r="78" spans="1:26" ht="15.75" customHeight="1">
      <c r="A78" s="4">
        <v>8</v>
      </c>
      <c r="B78" s="4" t="s">
        <v>12</v>
      </c>
      <c r="C78" s="4" t="s">
        <v>74</v>
      </c>
      <c r="D78" s="4" t="s">
        <v>75</v>
      </c>
      <c r="E78" s="229" t="s">
        <v>68</v>
      </c>
      <c r="F78" s="8"/>
      <c r="G78" s="8" t="s">
        <v>70</v>
      </c>
      <c r="H78" s="4">
        <v>0</v>
      </c>
      <c r="I78" s="4">
        <v>0.01</v>
      </c>
      <c r="J78" s="9">
        <f t="shared" si="4"/>
        <v>0</v>
      </c>
      <c r="K78" s="1"/>
      <c r="L78" s="1"/>
      <c r="M78" s="1"/>
      <c r="N78" s="1"/>
      <c r="O78" s="1"/>
      <c r="P78" s="1"/>
      <c r="Q78" s="1"/>
      <c r="R78" s="1"/>
      <c r="S78" s="1"/>
      <c r="T78" s="1"/>
      <c r="U78" s="1"/>
      <c r="V78" s="1"/>
      <c r="W78" s="1"/>
      <c r="X78" s="1"/>
      <c r="Y78" s="1"/>
      <c r="Z78" s="1"/>
    </row>
    <row r="79" spans="1:26" ht="15.75" customHeight="1">
      <c r="A79" s="4">
        <v>9</v>
      </c>
      <c r="B79" s="4" t="s">
        <v>12</v>
      </c>
      <c r="C79" s="4" t="s">
        <v>74</v>
      </c>
      <c r="D79" s="4" t="s">
        <v>75</v>
      </c>
      <c r="E79" s="227"/>
      <c r="F79" s="8"/>
      <c r="G79" s="8" t="s">
        <v>71</v>
      </c>
      <c r="H79" s="4">
        <v>0</v>
      </c>
      <c r="I79" s="4">
        <v>3.5</v>
      </c>
      <c r="J79" s="9">
        <f t="shared" si="4"/>
        <v>0</v>
      </c>
      <c r="K79" s="1"/>
      <c r="L79" s="1"/>
      <c r="M79" s="1"/>
      <c r="N79" s="1"/>
      <c r="O79" s="1"/>
      <c r="P79" s="1"/>
      <c r="Q79" s="1"/>
      <c r="R79" s="1"/>
      <c r="S79" s="1"/>
      <c r="T79" s="1"/>
      <c r="U79" s="1"/>
      <c r="V79" s="1"/>
      <c r="W79" s="1"/>
      <c r="X79" s="1"/>
      <c r="Y79" s="1"/>
      <c r="Z79" s="1"/>
    </row>
    <row r="80" spans="1:26" ht="15.75" customHeight="1">
      <c r="A80" s="4">
        <v>10</v>
      </c>
      <c r="B80" s="4" t="s">
        <v>12</v>
      </c>
      <c r="C80" s="4" t="s">
        <v>74</v>
      </c>
      <c r="D80" s="4" t="s">
        <v>75</v>
      </c>
      <c r="E80" s="228"/>
      <c r="F80" s="8"/>
      <c r="G80" s="8" t="s">
        <v>85</v>
      </c>
      <c r="H80" s="4">
        <v>0</v>
      </c>
      <c r="I80" s="4">
        <v>0.5</v>
      </c>
      <c r="J80" s="9">
        <f t="shared" si="4"/>
        <v>0</v>
      </c>
      <c r="K80" s="1"/>
      <c r="L80" s="1"/>
      <c r="M80" s="1"/>
      <c r="N80" s="1"/>
      <c r="O80" s="1"/>
      <c r="P80" s="1"/>
      <c r="Q80" s="1"/>
      <c r="R80" s="1"/>
      <c r="S80" s="1"/>
      <c r="T80" s="1"/>
      <c r="U80" s="1"/>
      <c r="V80" s="1"/>
      <c r="W80" s="1"/>
      <c r="X80" s="1"/>
      <c r="Y80" s="1"/>
      <c r="Z80" s="1"/>
    </row>
    <row r="81" spans="1:26" ht="15.75" customHeight="1">
      <c r="A81" s="8"/>
      <c r="B81" s="8"/>
      <c r="C81" s="8"/>
      <c r="D81" s="8"/>
      <c r="E81" s="8"/>
      <c r="F81" s="8"/>
      <c r="G81" s="2" t="s">
        <v>73</v>
      </c>
      <c r="H81" s="10">
        <f t="shared" ref="H81:J81" si="5">SUM(H71:H80)</f>
        <v>24664</v>
      </c>
      <c r="I81" s="11">
        <f t="shared" si="5"/>
        <v>20.28</v>
      </c>
      <c r="J81" s="12">
        <f t="shared" si="5"/>
        <v>419.5</v>
      </c>
      <c r="K81" s="1"/>
      <c r="L81" s="1"/>
      <c r="M81" s="1"/>
      <c r="N81" s="1"/>
      <c r="O81" s="1"/>
      <c r="P81" s="1"/>
      <c r="Q81" s="1"/>
      <c r="R81" s="1"/>
      <c r="S81" s="1"/>
      <c r="T81" s="1"/>
      <c r="U81" s="1"/>
      <c r="V81" s="1"/>
      <c r="W81" s="1"/>
      <c r="X81" s="1"/>
      <c r="Y81" s="1"/>
      <c r="Z81" s="1"/>
    </row>
    <row r="82" spans="1:26" ht="15.75" customHeight="1">
      <c r="A82" s="5">
        <v>1</v>
      </c>
      <c r="B82" s="229" t="s">
        <v>12</v>
      </c>
      <c r="C82" s="4"/>
      <c r="D82" s="4" t="s">
        <v>86</v>
      </c>
      <c r="E82" s="229" t="s">
        <v>87</v>
      </c>
      <c r="F82" s="4" t="s">
        <v>88</v>
      </c>
      <c r="G82" s="8" t="s">
        <v>16</v>
      </c>
      <c r="H82" s="4">
        <v>33</v>
      </c>
      <c r="I82" s="4">
        <v>7.5</v>
      </c>
      <c r="J82" s="4">
        <f>H82*I82</f>
        <v>247.5</v>
      </c>
      <c r="K82" s="1"/>
      <c r="L82" s="1"/>
      <c r="M82" s="1"/>
      <c r="N82" s="1"/>
      <c r="O82" s="1"/>
      <c r="P82" s="1"/>
      <c r="Q82" s="1"/>
      <c r="R82" s="1"/>
      <c r="S82" s="1"/>
      <c r="T82" s="1"/>
      <c r="U82" s="1"/>
      <c r="V82" s="1"/>
      <c r="W82" s="1"/>
      <c r="X82" s="1"/>
      <c r="Y82" s="1"/>
      <c r="Z82" s="1"/>
    </row>
    <row r="83" spans="1:26" ht="15.75" customHeight="1">
      <c r="A83" s="5"/>
      <c r="B83" s="227"/>
      <c r="C83" s="4"/>
      <c r="D83" s="4"/>
      <c r="E83" s="227"/>
      <c r="F83" s="4" t="s">
        <v>89</v>
      </c>
      <c r="G83" s="8"/>
      <c r="H83" s="4"/>
      <c r="I83" s="4"/>
      <c r="J83" s="4"/>
      <c r="K83" s="1"/>
      <c r="L83" s="1"/>
      <c r="M83" s="1"/>
      <c r="N83" s="1"/>
      <c r="O83" s="1"/>
      <c r="P83" s="1"/>
      <c r="Q83" s="1"/>
      <c r="R83" s="1"/>
      <c r="S83" s="1"/>
      <c r="T83" s="1"/>
      <c r="U83" s="1"/>
      <c r="V83" s="1"/>
      <c r="W83" s="1"/>
      <c r="X83" s="1"/>
      <c r="Y83" s="1"/>
      <c r="Z83" s="1"/>
    </row>
    <row r="84" spans="1:26" ht="15.75" customHeight="1">
      <c r="A84" s="5"/>
      <c r="B84" s="227"/>
      <c r="C84" s="4"/>
      <c r="D84" s="4"/>
      <c r="E84" s="227"/>
      <c r="F84" s="4" t="s">
        <v>90</v>
      </c>
      <c r="G84" s="8"/>
      <c r="H84" s="4"/>
      <c r="I84" s="4"/>
      <c r="J84" s="4"/>
      <c r="K84" s="1"/>
      <c r="L84" s="1"/>
      <c r="M84" s="1"/>
      <c r="N84" s="1"/>
      <c r="O84" s="1"/>
      <c r="P84" s="1"/>
      <c r="Q84" s="1"/>
      <c r="R84" s="1"/>
      <c r="S84" s="1"/>
      <c r="T84" s="1"/>
      <c r="U84" s="1"/>
      <c r="V84" s="1"/>
      <c r="W84" s="1"/>
      <c r="X84" s="1"/>
      <c r="Y84" s="1"/>
      <c r="Z84" s="1"/>
    </row>
    <row r="85" spans="1:26" ht="15.75" customHeight="1">
      <c r="A85" s="5"/>
      <c r="B85" s="227"/>
      <c r="C85" s="4"/>
      <c r="D85" s="4"/>
      <c r="E85" s="227"/>
      <c r="F85" s="4" t="s">
        <v>91</v>
      </c>
      <c r="G85" s="8"/>
      <c r="H85" s="4"/>
      <c r="I85" s="4"/>
      <c r="J85" s="4"/>
      <c r="K85" s="1"/>
      <c r="L85" s="1"/>
      <c r="M85" s="1"/>
      <c r="N85" s="1"/>
      <c r="O85" s="1"/>
      <c r="P85" s="1"/>
      <c r="Q85" s="1"/>
      <c r="R85" s="1"/>
      <c r="S85" s="1"/>
      <c r="T85" s="1"/>
      <c r="U85" s="1"/>
      <c r="V85" s="1"/>
      <c r="W85" s="1"/>
      <c r="X85" s="1"/>
      <c r="Y85" s="1"/>
      <c r="Z85" s="1"/>
    </row>
    <row r="86" spans="1:26" ht="15.75" customHeight="1">
      <c r="A86" s="5"/>
      <c r="B86" s="227"/>
      <c r="C86" s="4"/>
      <c r="D86" s="4"/>
      <c r="E86" s="227"/>
      <c r="F86" s="4" t="s">
        <v>92</v>
      </c>
      <c r="G86" s="8"/>
      <c r="H86" s="4"/>
      <c r="I86" s="4"/>
      <c r="J86" s="4"/>
      <c r="K86" s="1"/>
      <c r="L86" s="1"/>
      <c r="M86" s="1"/>
      <c r="N86" s="1"/>
      <c r="O86" s="1"/>
      <c r="P86" s="1"/>
      <c r="Q86" s="1"/>
      <c r="R86" s="1"/>
      <c r="S86" s="1"/>
      <c r="T86" s="1"/>
      <c r="U86" s="1"/>
      <c r="V86" s="1"/>
      <c r="W86" s="1"/>
      <c r="X86" s="1"/>
      <c r="Y86" s="1"/>
      <c r="Z86" s="1"/>
    </row>
    <row r="87" spans="1:26" ht="15.75" customHeight="1">
      <c r="A87" s="5"/>
      <c r="B87" s="227"/>
      <c r="C87" s="4"/>
      <c r="D87" s="4"/>
      <c r="E87" s="227"/>
      <c r="F87" s="4" t="s">
        <v>93</v>
      </c>
      <c r="G87" s="8"/>
      <c r="H87" s="4"/>
      <c r="I87" s="4"/>
      <c r="J87" s="4"/>
      <c r="K87" s="1"/>
      <c r="L87" s="1"/>
      <c r="M87" s="1"/>
      <c r="N87" s="1"/>
      <c r="O87" s="1"/>
      <c r="P87" s="1"/>
      <c r="Q87" s="1"/>
      <c r="R87" s="1"/>
      <c r="S87" s="1"/>
      <c r="T87" s="1"/>
      <c r="U87" s="1"/>
      <c r="V87" s="1"/>
      <c r="W87" s="1"/>
      <c r="X87" s="1"/>
      <c r="Y87" s="1"/>
      <c r="Z87" s="1"/>
    </row>
    <row r="88" spans="1:26" ht="15.75" customHeight="1">
      <c r="A88" s="5"/>
      <c r="B88" s="227"/>
      <c r="C88" s="4"/>
      <c r="D88" s="4"/>
      <c r="E88" s="227"/>
      <c r="F88" s="4" t="s">
        <v>94</v>
      </c>
      <c r="G88" s="8"/>
      <c r="H88" s="4"/>
      <c r="I88" s="4"/>
      <c r="J88" s="4"/>
      <c r="K88" s="1"/>
      <c r="L88" s="1"/>
      <c r="M88" s="1"/>
      <c r="N88" s="1"/>
      <c r="O88" s="1"/>
      <c r="P88" s="1"/>
      <c r="Q88" s="1"/>
      <c r="R88" s="1"/>
      <c r="S88" s="1"/>
      <c r="T88" s="1"/>
      <c r="U88" s="1"/>
      <c r="V88" s="1"/>
      <c r="W88" s="1"/>
      <c r="X88" s="1"/>
      <c r="Y88" s="1"/>
      <c r="Z88" s="1"/>
    </row>
    <row r="89" spans="1:26" ht="15.75" customHeight="1">
      <c r="A89" s="5"/>
      <c r="B89" s="227"/>
      <c r="C89" s="4"/>
      <c r="D89" s="4"/>
      <c r="E89" s="227"/>
      <c r="F89" s="4" t="s">
        <v>95</v>
      </c>
      <c r="G89" s="8"/>
      <c r="H89" s="4"/>
      <c r="I89" s="4"/>
      <c r="J89" s="4"/>
      <c r="K89" s="1"/>
      <c r="L89" s="1"/>
      <c r="M89" s="1"/>
      <c r="N89" s="1"/>
      <c r="O89" s="1"/>
      <c r="P89" s="1"/>
      <c r="Q89" s="1"/>
      <c r="R89" s="1"/>
      <c r="S89" s="1"/>
      <c r="T89" s="1"/>
      <c r="U89" s="1"/>
      <c r="V89" s="1"/>
      <c r="W89" s="1"/>
      <c r="X89" s="1"/>
      <c r="Y89" s="1"/>
      <c r="Z89" s="1"/>
    </row>
    <row r="90" spans="1:26" ht="15.75" customHeight="1">
      <c r="A90" s="5"/>
      <c r="B90" s="227"/>
      <c r="C90" s="4"/>
      <c r="D90" s="4"/>
      <c r="E90" s="227"/>
      <c r="F90" s="4" t="s">
        <v>96</v>
      </c>
      <c r="G90" s="8"/>
      <c r="H90" s="4"/>
      <c r="I90" s="4"/>
      <c r="J90" s="4"/>
      <c r="K90" s="1"/>
      <c r="L90" s="1"/>
      <c r="M90" s="1"/>
      <c r="N90" s="1"/>
      <c r="O90" s="1"/>
      <c r="P90" s="1"/>
      <c r="Q90" s="1"/>
      <c r="R90" s="1"/>
      <c r="S90" s="1"/>
      <c r="T90" s="1"/>
      <c r="U90" s="1"/>
      <c r="V90" s="1"/>
      <c r="W90" s="1"/>
      <c r="X90" s="1"/>
      <c r="Y90" s="1"/>
      <c r="Z90" s="1"/>
    </row>
    <row r="91" spans="1:26" ht="15.75" customHeight="1">
      <c r="A91" s="5"/>
      <c r="B91" s="227"/>
      <c r="C91" s="4"/>
      <c r="D91" s="4"/>
      <c r="E91" s="227"/>
      <c r="F91" s="4" t="s">
        <v>97</v>
      </c>
      <c r="G91" s="8"/>
      <c r="H91" s="4"/>
      <c r="I91" s="4"/>
      <c r="J91" s="4"/>
      <c r="K91" s="1"/>
      <c r="L91" s="1"/>
      <c r="M91" s="1"/>
      <c r="N91" s="1"/>
      <c r="O91" s="1"/>
      <c r="P91" s="1"/>
      <c r="Q91" s="1"/>
      <c r="R91" s="1"/>
      <c r="S91" s="1"/>
      <c r="T91" s="1"/>
      <c r="U91" s="1"/>
      <c r="V91" s="1"/>
      <c r="W91" s="1"/>
      <c r="X91" s="1"/>
      <c r="Y91" s="1"/>
      <c r="Z91" s="1"/>
    </row>
    <row r="92" spans="1:26" ht="15.75" customHeight="1">
      <c r="A92" s="5"/>
      <c r="B92" s="227"/>
      <c r="C92" s="4"/>
      <c r="D92" s="4"/>
      <c r="E92" s="227"/>
      <c r="F92" s="4" t="s">
        <v>98</v>
      </c>
      <c r="G92" s="8"/>
      <c r="H92" s="4"/>
      <c r="I92" s="4"/>
      <c r="J92" s="4"/>
      <c r="K92" s="1"/>
      <c r="L92" s="1"/>
      <c r="M92" s="1"/>
      <c r="N92" s="1"/>
      <c r="O92" s="1"/>
      <c r="P92" s="1"/>
      <c r="Q92" s="1"/>
      <c r="R92" s="1"/>
      <c r="S92" s="1"/>
      <c r="T92" s="1"/>
      <c r="U92" s="1"/>
      <c r="V92" s="1"/>
      <c r="W92" s="1"/>
      <c r="X92" s="1"/>
      <c r="Y92" s="1"/>
      <c r="Z92" s="1"/>
    </row>
    <row r="93" spans="1:26" ht="15.75" customHeight="1">
      <c r="A93" s="5"/>
      <c r="B93" s="227"/>
      <c r="C93" s="4"/>
      <c r="D93" s="4"/>
      <c r="E93" s="227"/>
      <c r="F93" s="4" t="s">
        <v>99</v>
      </c>
      <c r="G93" s="8"/>
      <c r="H93" s="4"/>
      <c r="I93" s="4"/>
      <c r="J93" s="4"/>
      <c r="K93" s="1"/>
      <c r="L93" s="1"/>
      <c r="M93" s="1"/>
      <c r="N93" s="1"/>
      <c r="O93" s="1"/>
      <c r="P93" s="1"/>
      <c r="Q93" s="1"/>
      <c r="R93" s="1"/>
      <c r="S93" s="1"/>
      <c r="T93" s="1"/>
      <c r="U93" s="1"/>
      <c r="V93" s="1"/>
      <c r="W93" s="1"/>
      <c r="X93" s="1"/>
      <c r="Y93" s="1"/>
      <c r="Z93" s="1"/>
    </row>
    <row r="94" spans="1:26" ht="15.75" customHeight="1">
      <c r="A94" s="5"/>
      <c r="B94" s="227"/>
      <c r="C94" s="4"/>
      <c r="D94" s="4"/>
      <c r="E94" s="227"/>
      <c r="F94" s="4" t="s">
        <v>100</v>
      </c>
      <c r="G94" s="8"/>
      <c r="H94" s="4"/>
      <c r="I94" s="4"/>
      <c r="J94" s="4"/>
      <c r="K94" s="1"/>
      <c r="L94" s="1"/>
      <c r="M94" s="1"/>
      <c r="N94" s="1"/>
      <c r="O94" s="1"/>
      <c r="P94" s="1"/>
      <c r="Q94" s="1"/>
      <c r="R94" s="1"/>
      <c r="S94" s="1"/>
      <c r="T94" s="1"/>
      <c r="U94" s="1"/>
      <c r="V94" s="1"/>
      <c r="W94" s="1"/>
      <c r="X94" s="1"/>
      <c r="Y94" s="1"/>
      <c r="Z94" s="1"/>
    </row>
    <row r="95" spans="1:26" ht="15.75" customHeight="1">
      <c r="A95" s="5"/>
      <c r="B95" s="227"/>
      <c r="C95" s="4"/>
      <c r="D95" s="4"/>
      <c r="E95" s="227"/>
      <c r="F95" s="4" t="s">
        <v>101</v>
      </c>
      <c r="G95" s="8"/>
      <c r="H95" s="4"/>
      <c r="I95" s="4"/>
      <c r="J95" s="4"/>
      <c r="K95" s="1"/>
      <c r="L95" s="1"/>
      <c r="M95" s="1"/>
      <c r="N95" s="1"/>
      <c r="O95" s="1"/>
      <c r="P95" s="1"/>
      <c r="Q95" s="1"/>
      <c r="R95" s="1"/>
      <c r="S95" s="1"/>
      <c r="T95" s="1"/>
      <c r="U95" s="1"/>
      <c r="V95" s="1"/>
      <c r="W95" s="1"/>
      <c r="X95" s="1"/>
      <c r="Y95" s="1"/>
      <c r="Z95" s="1"/>
    </row>
    <row r="96" spans="1:26" ht="15.75" customHeight="1">
      <c r="A96" s="5"/>
      <c r="B96" s="227"/>
      <c r="C96" s="4"/>
      <c r="D96" s="4"/>
      <c r="E96" s="227"/>
      <c r="F96" s="4" t="s">
        <v>102</v>
      </c>
      <c r="G96" s="8"/>
      <c r="H96" s="4"/>
      <c r="I96" s="4"/>
      <c r="J96" s="4"/>
      <c r="K96" s="1"/>
      <c r="L96" s="1"/>
      <c r="M96" s="1"/>
      <c r="N96" s="1"/>
      <c r="O96" s="1"/>
      <c r="P96" s="1"/>
      <c r="Q96" s="1"/>
      <c r="R96" s="1"/>
      <c r="S96" s="1"/>
      <c r="T96" s="1"/>
      <c r="U96" s="1"/>
      <c r="V96" s="1"/>
      <c r="W96" s="1"/>
      <c r="X96" s="1"/>
      <c r="Y96" s="1"/>
      <c r="Z96" s="1"/>
    </row>
    <row r="97" spans="1:26" ht="15.75" customHeight="1">
      <c r="A97" s="5"/>
      <c r="B97" s="227"/>
      <c r="C97" s="4"/>
      <c r="D97" s="4"/>
      <c r="E97" s="227"/>
      <c r="F97" s="4" t="s">
        <v>103</v>
      </c>
      <c r="G97" s="8"/>
      <c r="H97" s="4"/>
      <c r="I97" s="4"/>
      <c r="J97" s="4"/>
      <c r="K97" s="1"/>
      <c r="L97" s="1"/>
      <c r="M97" s="1"/>
      <c r="N97" s="1"/>
      <c r="O97" s="1"/>
      <c r="P97" s="1"/>
      <c r="Q97" s="1"/>
      <c r="R97" s="1"/>
      <c r="S97" s="1"/>
      <c r="T97" s="1"/>
      <c r="U97" s="1"/>
      <c r="V97" s="1"/>
      <c r="W97" s="1"/>
      <c r="X97" s="1"/>
      <c r="Y97" s="1"/>
      <c r="Z97" s="1"/>
    </row>
    <row r="98" spans="1:26" ht="15.75" customHeight="1">
      <c r="A98" s="5"/>
      <c r="B98" s="227"/>
      <c r="C98" s="4"/>
      <c r="D98" s="4"/>
      <c r="E98" s="227"/>
      <c r="F98" s="4" t="s">
        <v>104</v>
      </c>
      <c r="G98" s="8"/>
      <c r="H98" s="4"/>
      <c r="I98" s="4"/>
      <c r="J98" s="4"/>
      <c r="K98" s="1"/>
      <c r="L98" s="1"/>
      <c r="M98" s="1"/>
      <c r="N98" s="1"/>
      <c r="O98" s="1"/>
      <c r="P98" s="1"/>
      <c r="Q98" s="1"/>
      <c r="R98" s="1"/>
      <c r="S98" s="1"/>
      <c r="T98" s="1"/>
      <c r="U98" s="1"/>
      <c r="V98" s="1"/>
      <c r="W98" s="1"/>
      <c r="X98" s="1"/>
      <c r="Y98" s="1"/>
      <c r="Z98" s="1"/>
    </row>
    <row r="99" spans="1:26" ht="15.75" customHeight="1">
      <c r="A99" s="5"/>
      <c r="B99" s="227"/>
      <c r="C99" s="4"/>
      <c r="D99" s="4"/>
      <c r="E99" s="227"/>
      <c r="F99" s="4" t="s">
        <v>105</v>
      </c>
      <c r="G99" s="8"/>
      <c r="H99" s="4"/>
      <c r="I99" s="4"/>
      <c r="J99" s="4"/>
      <c r="K99" s="1"/>
      <c r="L99" s="1"/>
      <c r="M99" s="1"/>
      <c r="N99" s="1"/>
      <c r="O99" s="1"/>
      <c r="P99" s="1"/>
      <c r="Q99" s="1"/>
      <c r="R99" s="1"/>
      <c r="S99" s="1"/>
      <c r="T99" s="1"/>
      <c r="U99" s="1"/>
      <c r="V99" s="1"/>
      <c r="W99" s="1"/>
      <c r="X99" s="1"/>
      <c r="Y99" s="1"/>
      <c r="Z99" s="1"/>
    </row>
    <row r="100" spans="1:26" ht="15.75" customHeight="1">
      <c r="A100" s="5"/>
      <c r="B100" s="227"/>
      <c r="C100" s="4"/>
      <c r="D100" s="4"/>
      <c r="E100" s="227"/>
      <c r="F100" s="4" t="s">
        <v>106</v>
      </c>
      <c r="G100" s="8"/>
      <c r="H100" s="4"/>
      <c r="I100" s="4"/>
      <c r="J100" s="4"/>
      <c r="K100" s="1"/>
      <c r="L100" s="1"/>
      <c r="M100" s="1"/>
      <c r="N100" s="1"/>
      <c r="O100" s="1"/>
      <c r="P100" s="1"/>
      <c r="Q100" s="1"/>
      <c r="R100" s="1"/>
      <c r="S100" s="1"/>
      <c r="T100" s="1"/>
      <c r="U100" s="1"/>
      <c r="V100" s="1"/>
      <c r="W100" s="1"/>
      <c r="X100" s="1"/>
      <c r="Y100" s="1"/>
      <c r="Z100" s="1"/>
    </row>
    <row r="101" spans="1:26" ht="15.75" customHeight="1">
      <c r="A101" s="5"/>
      <c r="B101" s="227"/>
      <c r="C101" s="4"/>
      <c r="D101" s="4"/>
      <c r="E101" s="227"/>
      <c r="F101" s="4" t="s">
        <v>107</v>
      </c>
      <c r="G101" s="8"/>
      <c r="H101" s="4"/>
      <c r="I101" s="4"/>
      <c r="J101" s="4"/>
      <c r="K101" s="1"/>
      <c r="L101" s="1"/>
      <c r="M101" s="1"/>
      <c r="N101" s="1"/>
      <c r="O101" s="1"/>
      <c r="P101" s="1"/>
      <c r="Q101" s="1"/>
      <c r="R101" s="1"/>
      <c r="S101" s="1"/>
      <c r="T101" s="1"/>
      <c r="U101" s="1"/>
      <c r="V101" s="1"/>
      <c r="W101" s="1"/>
      <c r="X101" s="1"/>
      <c r="Y101" s="1"/>
      <c r="Z101" s="1"/>
    </row>
    <row r="102" spans="1:26" ht="15.75" customHeight="1">
      <c r="A102" s="5"/>
      <c r="B102" s="227"/>
      <c r="C102" s="4"/>
      <c r="D102" s="4"/>
      <c r="E102" s="227"/>
      <c r="F102" s="4" t="s">
        <v>108</v>
      </c>
      <c r="G102" s="8"/>
      <c r="H102" s="4"/>
      <c r="I102" s="4"/>
      <c r="J102" s="4"/>
      <c r="K102" s="1"/>
      <c r="L102" s="1"/>
      <c r="M102" s="1"/>
      <c r="N102" s="1"/>
      <c r="O102" s="1"/>
      <c r="P102" s="1"/>
      <c r="Q102" s="1"/>
      <c r="R102" s="1"/>
      <c r="S102" s="1"/>
      <c r="T102" s="1"/>
      <c r="U102" s="1"/>
      <c r="V102" s="1"/>
      <c r="W102" s="1"/>
      <c r="X102" s="1"/>
      <c r="Y102" s="1"/>
      <c r="Z102" s="1"/>
    </row>
    <row r="103" spans="1:26" ht="15.75" customHeight="1">
      <c r="A103" s="5"/>
      <c r="B103" s="227"/>
      <c r="C103" s="4"/>
      <c r="D103" s="4"/>
      <c r="E103" s="227"/>
      <c r="F103" s="4" t="s">
        <v>109</v>
      </c>
      <c r="G103" s="8"/>
      <c r="H103" s="4"/>
      <c r="I103" s="4"/>
      <c r="J103" s="4"/>
      <c r="K103" s="1"/>
      <c r="L103" s="1"/>
      <c r="M103" s="1"/>
      <c r="N103" s="1"/>
      <c r="O103" s="1"/>
      <c r="P103" s="1"/>
      <c r="Q103" s="1"/>
      <c r="R103" s="1"/>
      <c r="S103" s="1"/>
      <c r="T103" s="1"/>
      <c r="U103" s="1"/>
      <c r="V103" s="1"/>
      <c r="W103" s="1"/>
      <c r="X103" s="1"/>
      <c r="Y103" s="1"/>
      <c r="Z103" s="1"/>
    </row>
    <row r="104" spans="1:26" ht="15.75" customHeight="1">
      <c r="A104" s="5"/>
      <c r="B104" s="227"/>
      <c r="C104" s="4"/>
      <c r="D104" s="4"/>
      <c r="E104" s="227"/>
      <c r="F104" s="4" t="s">
        <v>110</v>
      </c>
      <c r="G104" s="8"/>
      <c r="H104" s="4"/>
      <c r="I104" s="4"/>
      <c r="J104" s="4"/>
      <c r="K104" s="1"/>
      <c r="L104" s="1"/>
      <c r="M104" s="1"/>
      <c r="N104" s="1"/>
      <c r="O104" s="1"/>
      <c r="P104" s="1"/>
      <c r="Q104" s="1"/>
      <c r="R104" s="1"/>
      <c r="S104" s="1"/>
      <c r="T104" s="1"/>
      <c r="U104" s="1"/>
      <c r="V104" s="1"/>
      <c r="W104" s="1"/>
      <c r="X104" s="1"/>
      <c r="Y104" s="1"/>
      <c r="Z104" s="1"/>
    </row>
    <row r="105" spans="1:26" ht="15.75" customHeight="1">
      <c r="A105" s="5"/>
      <c r="B105" s="227"/>
      <c r="C105" s="4"/>
      <c r="D105" s="4"/>
      <c r="E105" s="227"/>
      <c r="F105" s="4" t="s">
        <v>111</v>
      </c>
      <c r="G105" s="8"/>
      <c r="H105" s="4"/>
      <c r="I105" s="4"/>
      <c r="J105" s="4"/>
      <c r="K105" s="1"/>
      <c r="L105" s="1"/>
      <c r="M105" s="1"/>
      <c r="N105" s="1"/>
      <c r="O105" s="1"/>
      <c r="P105" s="1"/>
      <c r="Q105" s="1"/>
      <c r="R105" s="1"/>
      <c r="S105" s="1"/>
      <c r="T105" s="1"/>
      <c r="U105" s="1"/>
      <c r="V105" s="1"/>
      <c r="W105" s="1"/>
      <c r="X105" s="1"/>
      <c r="Y105" s="1"/>
      <c r="Z105" s="1"/>
    </row>
    <row r="106" spans="1:26" ht="15.75" customHeight="1">
      <c r="A106" s="5"/>
      <c r="B106" s="227"/>
      <c r="C106" s="4"/>
      <c r="D106" s="4"/>
      <c r="E106" s="227"/>
      <c r="F106" s="4" t="s">
        <v>112</v>
      </c>
      <c r="G106" s="8"/>
      <c r="H106" s="4"/>
      <c r="I106" s="4"/>
      <c r="J106" s="4"/>
      <c r="K106" s="1"/>
      <c r="L106" s="1"/>
      <c r="M106" s="1"/>
      <c r="N106" s="1"/>
      <c r="O106" s="1"/>
      <c r="P106" s="1"/>
      <c r="Q106" s="1"/>
      <c r="R106" s="1"/>
      <c r="S106" s="1"/>
      <c r="T106" s="1"/>
      <c r="U106" s="1"/>
      <c r="V106" s="1"/>
      <c r="W106" s="1"/>
      <c r="X106" s="1"/>
      <c r="Y106" s="1"/>
      <c r="Z106" s="1"/>
    </row>
    <row r="107" spans="1:26" ht="15.75" customHeight="1">
      <c r="A107" s="5"/>
      <c r="B107" s="227"/>
      <c r="C107" s="4"/>
      <c r="D107" s="4"/>
      <c r="E107" s="227"/>
      <c r="F107" s="4" t="s">
        <v>113</v>
      </c>
      <c r="G107" s="8"/>
      <c r="H107" s="4"/>
      <c r="I107" s="4"/>
      <c r="J107" s="4"/>
      <c r="K107" s="1"/>
      <c r="L107" s="1"/>
      <c r="M107" s="1"/>
      <c r="N107" s="1"/>
      <c r="O107" s="1"/>
      <c r="P107" s="1"/>
      <c r="Q107" s="1"/>
      <c r="R107" s="1"/>
      <c r="S107" s="1"/>
      <c r="T107" s="1"/>
      <c r="U107" s="1"/>
      <c r="V107" s="1"/>
      <c r="W107" s="1"/>
      <c r="X107" s="1"/>
      <c r="Y107" s="1"/>
      <c r="Z107" s="1"/>
    </row>
    <row r="108" spans="1:26" ht="15.75" customHeight="1">
      <c r="A108" s="5"/>
      <c r="B108" s="227"/>
      <c r="C108" s="4"/>
      <c r="D108" s="4"/>
      <c r="E108" s="227"/>
      <c r="F108" s="4" t="s">
        <v>114</v>
      </c>
      <c r="G108" s="8"/>
      <c r="H108" s="4"/>
      <c r="I108" s="4"/>
      <c r="J108" s="4"/>
      <c r="K108" s="1"/>
      <c r="L108" s="1"/>
      <c r="M108" s="1"/>
      <c r="N108" s="1"/>
      <c r="O108" s="1"/>
      <c r="P108" s="1"/>
      <c r="Q108" s="1"/>
      <c r="R108" s="1"/>
      <c r="S108" s="1"/>
      <c r="T108" s="1"/>
      <c r="U108" s="1"/>
      <c r="V108" s="1"/>
      <c r="W108" s="1"/>
      <c r="X108" s="1"/>
      <c r="Y108" s="1"/>
      <c r="Z108" s="1"/>
    </row>
    <row r="109" spans="1:26" ht="15.75" customHeight="1">
      <c r="A109" s="5"/>
      <c r="B109" s="227"/>
      <c r="C109" s="4"/>
      <c r="D109" s="4"/>
      <c r="E109" s="227"/>
      <c r="F109" s="4" t="s">
        <v>115</v>
      </c>
      <c r="G109" s="8"/>
      <c r="H109" s="4"/>
      <c r="I109" s="4"/>
      <c r="J109" s="4"/>
      <c r="K109" s="1"/>
      <c r="L109" s="1"/>
      <c r="M109" s="1"/>
      <c r="N109" s="1"/>
      <c r="O109" s="1"/>
      <c r="P109" s="1"/>
      <c r="Q109" s="1"/>
      <c r="R109" s="1"/>
      <c r="S109" s="1"/>
      <c r="T109" s="1"/>
      <c r="U109" s="1"/>
      <c r="V109" s="1"/>
      <c r="W109" s="1"/>
      <c r="X109" s="1"/>
      <c r="Y109" s="1"/>
      <c r="Z109" s="1"/>
    </row>
    <row r="110" spans="1:26" ht="15.75" customHeight="1">
      <c r="A110" s="5"/>
      <c r="B110" s="227"/>
      <c r="C110" s="4"/>
      <c r="D110" s="4"/>
      <c r="E110" s="227"/>
      <c r="F110" s="4" t="s">
        <v>116</v>
      </c>
      <c r="G110" s="8"/>
      <c r="H110" s="4"/>
      <c r="I110" s="4"/>
      <c r="J110" s="4"/>
      <c r="K110" s="1"/>
      <c r="L110" s="1"/>
      <c r="M110" s="1"/>
      <c r="N110" s="1"/>
      <c r="O110" s="1"/>
      <c r="P110" s="1"/>
      <c r="Q110" s="1"/>
      <c r="R110" s="1"/>
      <c r="S110" s="1"/>
      <c r="T110" s="1"/>
      <c r="U110" s="1"/>
      <c r="V110" s="1"/>
      <c r="W110" s="1"/>
      <c r="X110" s="1"/>
      <c r="Y110" s="1"/>
      <c r="Z110" s="1"/>
    </row>
    <row r="111" spans="1:26" ht="15.75" customHeight="1">
      <c r="A111" s="4"/>
      <c r="B111" s="227"/>
      <c r="C111" s="4"/>
      <c r="D111" s="4"/>
      <c r="E111" s="227"/>
      <c r="F111" s="4" t="s">
        <v>117</v>
      </c>
      <c r="G111" s="8"/>
      <c r="H111" s="4"/>
      <c r="I111" s="4"/>
      <c r="J111" s="4"/>
      <c r="K111" s="1"/>
      <c r="L111" s="1"/>
      <c r="M111" s="1"/>
      <c r="N111" s="1"/>
      <c r="O111" s="1"/>
      <c r="P111" s="1"/>
      <c r="Q111" s="1"/>
      <c r="R111" s="1"/>
      <c r="S111" s="1"/>
      <c r="T111" s="1"/>
      <c r="U111" s="1"/>
      <c r="V111" s="1"/>
      <c r="W111" s="1"/>
      <c r="X111" s="1"/>
      <c r="Y111" s="1"/>
      <c r="Z111" s="1"/>
    </row>
    <row r="112" spans="1:26" ht="15.75" customHeight="1">
      <c r="A112" s="4">
        <v>2</v>
      </c>
      <c r="B112" s="227"/>
      <c r="C112" s="4"/>
      <c r="D112" s="4"/>
      <c r="E112" s="227"/>
      <c r="F112" s="4"/>
      <c r="G112" s="8" t="s">
        <v>34</v>
      </c>
      <c r="H112" s="4">
        <v>0</v>
      </c>
      <c r="I112" s="4">
        <v>0.01</v>
      </c>
      <c r="J112" s="4">
        <f t="shared" ref="J112:J113" si="6">H112*I112</f>
        <v>0</v>
      </c>
      <c r="K112" s="1"/>
      <c r="L112" s="1"/>
      <c r="M112" s="1"/>
      <c r="N112" s="1"/>
      <c r="O112" s="1"/>
      <c r="P112" s="1"/>
      <c r="Q112" s="1"/>
      <c r="R112" s="1"/>
      <c r="S112" s="1"/>
      <c r="T112" s="1"/>
      <c r="U112" s="1"/>
      <c r="V112" s="1"/>
      <c r="W112" s="1"/>
      <c r="X112" s="1"/>
      <c r="Y112" s="1"/>
      <c r="Z112" s="1"/>
    </row>
    <row r="113" spans="1:26" ht="15.75" customHeight="1">
      <c r="A113" s="4">
        <v>3</v>
      </c>
      <c r="B113" s="227"/>
      <c r="C113" s="4"/>
      <c r="D113" s="4" t="s">
        <v>86</v>
      </c>
      <c r="E113" s="227"/>
      <c r="F113" s="4" t="s">
        <v>118</v>
      </c>
      <c r="G113" s="8" t="s">
        <v>36</v>
      </c>
      <c r="H113" s="4">
        <v>5</v>
      </c>
      <c r="I113" s="4">
        <v>7.5</v>
      </c>
      <c r="J113" s="4">
        <f t="shared" si="6"/>
        <v>37.5</v>
      </c>
      <c r="K113" s="1"/>
      <c r="L113" s="1"/>
      <c r="M113" s="1"/>
      <c r="N113" s="1"/>
      <c r="O113" s="1"/>
      <c r="P113" s="1"/>
      <c r="Q113" s="1"/>
      <c r="R113" s="1"/>
      <c r="S113" s="1"/>
      <c r="T113" s="1"/>
      <c r="U113" s="1"/>
      <c r="V113" s="1"/>
      <c r="W113" s="1"/>
      <c r="X113" s="1"/>
      <c r="Y113" s="1"/>
      <c r="Z113" s="1"/>
    </row>
    <row r="114" spans="1:26" ht="15.75" customHeight="1">
      <c r="A114" s="4"/>
      <c r="B114" s="227"/>
      <c r="C114" s="4"/>
      <c r="D114" s="4"/>
      <c r="E114" s="227"/>
      <c r="F114" s="4" t="s">
        <v>103</v>
      </c>
      <c r="G114" s="8"/>
      <c r="H114" s="4"/>
      <c r="I114" s="4"/>
      <c r="J114" s="4"/>
      <c r="K114" s="1"/>
      <c r="L114" s="1"/>
      <c r="M114" s="1"/>
      <c r="N114" s="1"/>
      <c r="O114" s="1"/>
      <c r="P114" s="1"/>
      <c r="Q114" s="1"/>
      <c r="R114" s="1"/>
      <c r="S114" s="1"/>
      <c r="T114" s="1"/>
      <c r="U114" s="1"/>
      <c r="V114" s="1"/>
      <c r="W114" s="1"/>
      <c r="X114" s="1"/>
      <c r="Y114" s="1"/>
      <c r="Z114" s="1"/>
    </row>
    <row r="115" spans="1:26" ht="15.75" customHeight="1">
      <c r="A115" s="4"/>
      <c r="B115" s="227"/>
      <c r="C115" s="4"/>
      <c r="D115" s="4"/>
      <c r="E115" s="227"/>
      <c r="F115" s="4" t="s">
        <v>119</v>
      </c>
      <c r="G115" s="8"/>
      <c r="H115" s="4"/>
      <c r="I115" s="4"/>
      <c r="J115" s="4"/>
      <c r="K115" s="1"/>
      <c r="L115" s="1"/>
      <c r="M115" s="1"/>
      <c r="N115" s="1"/>
      <c r="O115" s="1"/>
      <c r="P115" s="1"/>
      <c r="Q115" s="1"/>
      <c r="R115" s="1"/>
      <c r="S115" s="1"/>
      <c r="T115" s="1"/>
      <c r="U115" s="1"/>
      <c r="V115" s="1"/>
      <c r="W115" s="1"/>
      <c r="X115" s="1"/>
      <c r="Y115" s="1"/>
      <c r="Z115" s="1"/>
    </row>
    <row r="116" spans="1:26" ht="15.75" customHeight="1">
      <c r="A116" s="4"/>
      <c r="B116" s="227"/>
      <c r="C116" s="4"/>
      <c r="D116" s="4"/>
      <c r="E116" s="227"/>
      <c r="F116" s="4" t="s">
        <v>120</v>
      </c>
      <c r="G116" s="8"/>
      <c r="H116" s="4"/>
      <c r="I116" s="4"/>
      <c r="J116" s="4"/>
      <c r="K116" s="1"/>
      <c r="L116" s="1"/>
      <c r="M116" s="1"/>
      <c r="N116" s="1"/>
      <c r="O116" s="1"/>
      <c r="P116" s="1"/>
      <c r="Q116" s="1"/>
      <c r="R116" s="1"/>
      <c r="S116" s="1"/>
      <c r="T116" s="1"/>
      <c r="U116" s="1"/>
      <c r="V116" s="1"/>
      <c r="W116" s="1"/>
      <c r="X116" s="1"/>
      <c r="Y116" s="1"/>
      <c r="Z116" s="1"/>
    </row>
    <row r="117" spans="1:26" ht="15.75" customHeight="1">
      <c r="A117" s="4"/>
      <c r="B117" s="227"/>
      <c r="C117" s="4"/>
      <c r="D117" s="4"/>
      <c r="E117" s="227"/>
      <c r="F117" s="4" t="s">
        <v>94</v>
      </c>
      <c r="G117" s="8"/>
      <c r="H117" s="4"/>
      <c r="I117" s="4"/>
      <c r="J117" s="4"/>
      <c r="K117" s="1"/>
      <c r="L117" s="1"/>
      <c r="M117" s="1"/>
      <c r="N117" s="1"/>
      <c r="O117" s="1"/>
      <c r="P117" s="1"/>
      <c r="Q117" s="1"/>
      <c r="R117" s="1"/>
      <c r="S117" s="1"/>
      <c r="T117" s="1"/>
      <c r="U117" s="1"/>
      <c r="V117" s="1"/>
      <c r="W117" s="1"/>
      <c r="X117" s="1"/>
      <c r="Y117" s="1"/>
      <c r="Z117" s="1"/>
    </row>
    <row r="118" spans="1:26" ht="15.75" customHeight="1">
      <c r="A118" s="4"/>
      <c r="B118" s="227"/>
      <c r="C118" s="4"/>
      <c r="D118" s="4"/>
      <c r="E118" s="227"/>
      <c r="F118" s="4" t="s">
        <v>117</v>
      </c>
      <c r="G118" s="8"/>
      <c r="H118" s="4"/>
      <c r="I118" s="4"/>
      <c r="J118" s="4"/>
      <c r="K118" s="1"/>
      <c r="L118" s="1"/>
      <c r="M118" s="1"/>
      <c r="N118" s="1"/>
      <c r="O118" s="1"/>
      <c r="P118" s="1"/>
      <c r="Q118" s="1"/>
      <c r="R118" s="1"/>
      <c r="S118" s="1"/>
      <c r="T118" s="1"/>
      <c r="U118" s="1"/>
      <c r="V118" s="1"/>
      <c r="W118" s="1"/>
      <c r="X118" s="1"/>
      <c r="Y118" s="1"/>
      <c r="Z118" s="1"/>
    </row>
    <row r="119" spans="1:26" ht="15.75" customHeight="1">
      <c r="A119" s="4">
        <v>4</v>
      </c>
      <c r="B119" s="227"/>
      <c r="C119" s="4"/>
      <c r="D119" s="4" t="s">
        <v>86</v>
      </c>
      <c r="E119" s="227"/>
      <c r="F119" s="4" t="s">
        <v>121</v>
      </c>
      <c r="G119" s="8" t="s">
        <v>80</v>
      </c>
      <c r="H119" s="4">
        <v>7</v>
      </c>
      <c r="I119" s="4">
        <v>0.5</v>
      </c>
      <c r="J119" s="4">
        <f>H119*I119</f>
        <v>3.5</v>
      </c>
      <c r="K119" s="1"/>
      <c r="L119" s="1"/>
      <c r="M119" s="1"/>
      <c r="N119" s="1"/>
      <c r="O119" s="1"/>
      <c r="P119" s="1"/>
      <c r="Q119" s="1"/>
      <c r="R119" s="1"/>
      <c r="S119" s="1"/>
      <c r="T119" s="1"/>
      <c r="U119" s="1"/>
      <c r="V119" s="1"/>
      <c r="W119" s="1"/>
      <c r="X119" s="1"/>
      <c r="Y119" s="1"/>
      <c r="Z119" s="1"/>
    </row>
    <row r="120" spans="1:26" ht="15.75" customHeight="1">
      <c r="A120" s="4"/>
      <c r="B120" s="227"/>
      <c r="C120" s="4"/>
      <c r="D120" s="4"/>
      <c r="E120" s="227"/>
      <c r="F120" s="4" t="s">
        <v>122</v>
      </c>
      <c r="G120" s="8"/>
      <c r="H120" s="4"/>
      <c r="I120" s="4"/>
      <c r="J120" s="4"/>
      <c r="K120" s="1"/>
      <c r="L120" s="1"/>
      <c r="M120" s="1"/>
      <c r="N120" s="1"/>
      <c r="O120" s="1"/>
      <c r="P120" s="1"/>
      <c r="Q120" s="1"/>
      <c r="R120" s="1"/>
      <c r="S120" s="1"/>
      <c r="T120" s="1"/>
      <c r="U120" s="1"/>
      <c r="V120" s="1"/>
      <c r="W120" s="1"/>
      <c r="X120" s="1"/>
      <c r="Y120" s="1"/>
      <c r="Z120" s="1"/>
    </row>
    <row r="121" spans="1:26" ht="15.75" customHeight="1">
      <c r="A121" s="4"/>
      <c r="B121" s="227"/>
      <c r="C121" s="4"/>
      <c r="D121" s="4"/>
      <c r="E121" s="227"/>
      <c r="F121" s="4" t="s">
        <v>123</v>
      </c>
      <c r="G121" s="8"/>
      <c r="H121" s="4"/>
      <c r="I121" s="4"/>
      <c r="J121" s="4"/>
      <c r="K121" s="1"/>
      <c r="L121" s="1"/>
      <c r="M121" s="1"/>
      <c r="N121" s="1"/>
      <c r="O121" s="1"/>
      <c r="P121" s="1"/>
      <c r="Q121" s="1"/>
      <c r="R121" s="1"/>
      <c r="S121" s="1"/>
      <c r="T121" s="1"/>
      <c r="U121" s="1"/>
      <c r="V121" s="1"/>
      <c r="W121" s="1"/>
      <c r="X121" s="1"/>
      <c r="Y121" s="1"/>
      <c r="Z121" s="1"/>
    </row>
    <row r="122" spans="1:26" ht="15.75" customHeight="1">
      <c r="A122" s="4"/>
      <c r="B122" s="227"/>
      <c r="C122" s="4"/>
      <c r="D122" s="4"/>
      <c r="E122" s="227"/>
      <c r="F122" s="4" t="s">
        <v>117</v>
      </c>
      <c r="G122" s="8"/>
      <c r="H122" s="4"/>
      <c r="I122" s="4"/>
      <c r="J122" s="4"/>
      <c r="K122" s="1"/>
      <c r="L122" s="1"/>
      <c r="M122" s="1"/>
      <c r="N122" s="1"/>
      <c r="O122" s="1"/>
      <c r="P122" s="1"/>
      <c r="Q122" s="1"/>
      <c r="R122" s="1"/>
      <c r="S122" s="1"/>
      <c r="T122" s="1"/>
      <c r="U122" s="1"/>
      <c r="V122" s="1"/>
      <c r="W122" s="1"/>
      <c r="X122" s="1"/>
      <c r="Y122" s="1"/>
      <c r="Z122" s="1"/>
    </row>
    <row r="123" spans="1:26" ht="15.75" customHeight="1">
      <c r="A123" s="4">
        <v>5</v>
      </c>
      <c r="B123" s="227"/>
      <c r="C123" s="4"/>
      <c r="D123" s="4" t="s">
        <v>86</v>
      </c>
      <c r="E123" s="227"/>
      <c r="F123" s="4" t="s">
        <v>121</v>
      </c>
      <c r="G123" s="8" t="s">
        <v>82</v>
      </c>
      <c r="H123" s="4">
        <v>3</v>
      </c>
      <c r="I123" s="4">
        <v>0.5</v>
      </c>
      <c r="J123" s="4">
        <f>H123*I123</f>
        <v>1.5</v>
      </c>
      <c r="K123" s="1"/>
      <c r="L123" s="1"/>
      <c r="M123" s="1"/>
      <c r="N123" s="1"/>
      <c r="O123" s="1"/>
      <c r="P123" s="1"/>
      <c r="Q123" s="1"/>
      <c r="R123" s="1"/>
      <c r="S123" s="1"/>
      <c r="T123" s="1"/>
      <c r="U123" s="1"/>
      <c r="V123" s="1"/>
      <c r="W123" s="1"/>
      <c r="X123" s="1"/>
      <c r="Y123" s="1"/>
      <c r="Z123" s="1"/>
    </row>
    <row r="124" spans="1:26" ht="15.75" customHeight="1">
      <c r="A124" s="4"/>
      <c r="B124" s="227"/>
      <c r="C124" s="4"/>
      <c r="D124" s="4"/>
      <c r="E124" s="227"/>
      <c r="F124" s="4" t="s">
        <v>122</v>
      </c>
      <c r="G124" s="8"/>
      <c r="H124" s="4"/>
      <c r="I124" s="4"/>
      <c r="J124" s="4"/>
      <c r="K124" s="1"/>
      <c r="L124" s="1"/>
      <c r="M124" s="1"/>
      <c r="N124" s="1"/>
      <c r="O124" s="1"/>
      <c r="P124" s="1"/>
      <c r="Q124" s="1"/>
      <c r="R124" s="1"/>
      <c r="S124" s="1"/>
      <c r="T124" s="1"/>
      <c r="U124" s="1"/>
      <c r="V124" s="1"/>
      <c r="W124" s="1"/>
      <c r="X124" s="1"/>
      <c r="Y124" s="1"/>
      <c r="Z124" s="1"/>
    </row>
    <row r="125" spans="1:26" ht="15.75" customHeight="1">
      <c r="A125" s="4"/>
      <c r="B125" s="227"/>
      <c r="C125" s="4"/>
      <c r="D125" s="4"/>
      <c r="E125" s="227"/>
      <c r="F125" s="4" t="s">
        <v>123</v>
      </c>
      <c r="G125" s="8"/>
      <c r="H125" s="4"/>
      <c r="I125" s="4"/>
      <c r="J125" s="4"/>
      <c r="K125" s="1"/>
      <c r="L125" s="1"/>
      <c r="M125" s="1"/>
      <c r="N125" s="1"/>
      <c r="O125" s="1"/>
      <c r="P125" s="1"/>
      <c r="Q125" s="1"/>
      <c r="R125" s="1"/>
      <c r="S125" s="1"/>
      <c r="T125" s="1"/>
      <c r="U125" s="1"/>
      <c r="V125" s="1"/>
      <c r="W125" s="1"/>
      <c r="X125" s="1"/>
      <c r="Y125" s="1"/>
      <c r="Z125" s="1"/>
    </row>
    <row r="126" spans="1:26" ht="15.75" customHeight="1">
      <c r="A126" s="4"/>
      <c r="B126" s="227"/>
      <c r="C126" s="4"/>
      <c r="D126" s="4" t="s">
        <v>86</v>
      </c>
      <c r="E126" s="227"/>
      <c r="F126" s="4" t="s">
        <v>117</v>
      </c>
      <c r="G126" s="8"/>
      <c r="H126" s="4"/>
      <c r="I126" s="4"/>
      <c r="J126" s="4"/>
      <c r="K126" s="1"/>
      <c r="L126" s="1"/>
      <c r="M126" s="1"/>
      <c r="N126" s="1"/>
      <c r="O126" s="1"/>
      <c r="P126" s="1"/>
      <c r="Q126" s="1"/>
      <c r="R126" s="1"/>
      <c r="S126" s="1"/>
      <c r="T126" s="1"/>
      <c r="U126" s="1"/>
      <c r="V126" s="1"/>
      <c r="W126" s="1"/>
      <c r="X126" s="1"/>
      <c r="Y126" s="1"/>
      <c r="Z126" s="1"/>
    </row>
    <row r="127" spans="1:26" ht="15.75" customHeight="1">
      <c r="A127" s="4">
        <v>6</v>
      </c>
      <c r="B127" s="227"/>
      <c r="C127" s="4"/>
      <c r="D127" s="4"/>
      <c r="E127" s="227"/>
      <c r="F127" s="4" t="s">
        <v>118</v>
      </c>
      <c r="G127" s="8" t="s">
        <v>59</v>
      </c>
      <c r="H127" s="4">
        <v>2</v>
      </c>
      <c r="I127" s="4">
        <v>0.25</v>
      </c>
      <c r="J127" s="4">
        <f>H127*I127</f>
        <v>0.5</v>
      </c>
      <c r="K127" s="1"/>
      <c r="L127" s="1"/>
      <c r="M127" s="1"/>
      <c r="N127" s="1"/>
      <c r="O127" s="1"/>
      <c r="P127" s="1"/>
      <c r="Q127" s="1"/>
      <c r="R127" s="1"/>
      <c r="S127" s="1"/>
      <c r="T127" s="1"/>
      <c r="U127" s="1"/>
      <c r="V127" s="1"/>
      <c r="W127" s="1"/>
      <c r="X127" s="1"/>
      <c r="Y127" s="1"/>
      <c r="Z127" s="1"/>
    </row>
    <row r="128" spans="1:26" ht="15.75" customHeight="1">
      <c r="A128" s="4"/>
      <c r="B128" s="227"/>
      <c r="C128" s="4"/>
      <c r="D128" s="4"/>
      <c r="E128" s="227"/>
      <c r="F128" s="4" t="s">
        <v>101</v>
      </c>
      <c r="G128" s="8"/>
      <c r="H128" s="4"/>
      <c r="I128" s="4"/>
      <c r="J128" s="4"/>
      <c r="K128" s="1"/>
      <c r="L128" s="1"/>
      <c r="M128" s="1"/>
      <c r="N128" s="1"/>
      <c r="O128" s="1"/>
      <c r="P128" s="1"/>
      <c r="Q128" s="1"/>
      <c r="R128" s="1"/>
      <c r="S128" s="1"/>
      <c r="T128" s="1"/>
      <c r="U128" s="1"/>
      <c r="V128" s="1"/>
      <c r="W128" s="1"/>
      <c r="X128" s="1"/>
      <c r="Y128" s="1"/>
      <c r="Z128" s="1"/>
    </row>
    <row r="129" spans="1:26" ht="15.75" customHeight="1">
      <c r="A129" s="4"/>
      <c r="B129" s="227"/>
      <c r="C129" s="4"/>
      <c r="D129" s="4"/>
      <c r="E129" s="227"/>
      <c r="F129" s="4" t="s">
        <v>117</v>
      </c>
      <c r="G129" s="8"/>
      <c r="H129" s="4"/>
      <c r="I129" s="4"/>
      <c r="J129" s="4"/>
      <c r="K129" s="1"/>
      <c r="L129" s="1"/>
      <c r="M129" s="1"/>
      <c r="N129" s="1"/>
      <c r="O129" s="1"/>
      <c r="P129" s="1"/>
      <c r="Q129" s="1"/>
      <c r="R129" s="1"/>
      <c r="S129" s="1"/>
      <c r="T129" s="1"/>
      <c r="U129" s="1"/>
      <c r="V129" s="1"/>
      <c r="W129" s="1"/>
      <c r="X129" s="1"/>
      <c r="Y129" s="1"/>
      <c r="Z129" s="1"/>
    </row>
    <row r="130" spans="1:26" ht="15.75" customHeight="1">
      <c r="A130" s="4"/>
      <c r="B130" s="227"/>
      <c r="C130" s="4"/>
      <c r="D130" s="4"/>
      <c r="E130" s="227"/>
      <c r="F130" s="4"/>
      <c r="G130" s="8"/>
      <c r="H130" s="4"/>
      <c r="I130" s="4"/>
      <c r="J130" s="4"/>
      <c r="K130" s="1"/>
      <c r="L130" s="1"/>
      <c r="M130" s="1"/>
      <c r="N130" s="1"/>
      <c r="O130" s="1"/>
      <c r="P130" s="1"/>
      <c r="Q130" s="1"/>
      <c r="R130" s="1"/>
      <c r="S130" s="1"/>
      <c r="T130" s="1"/>
      <c r="U130" s="1"/>
      <c r="V130" s="1"/>
      <c r="W130" s="1"/>
      <c r="X130" s="1"/>
      <c r="Y130" s="1"/>
      <c r="Z130" s="1"/>
    </row>
    <row r="131" spans="1:26" ht="15.75" customHeight="1">
      <c r="A131" s="4">
        <v>7</v>
      </c>
      <c r="B131" s="227"/>
      <c r="C131" s="4"/>
      <c r="D131" s="4" t="s">
        <v>86</v>
      </c>
      <c r="E131" s="228"/>
      <c r="F131" s="5"/>
      <c r="G131" s="8" t="s">
        <v>60</v>
      </c>
      <c r="H131" s="4">
        <v>39900</v>
      </c>
      <c r="I131" s="4">
        <v>0.01</v>
      </c>
      <c r="J131" s="4">
        <f>H131*I131</f>
        <v>399</v>
      </c>
      <c r="K131" s="1"/>
      <c r="L131" s="1"/>
      <c r="M131" s="1"/>
      <c r="N131" s="1"/>
      <c r="O131" s="1"/>
      <c r="P131" s="1"/>
      <c r="Q131" s="1"/>
      <c r="R131" s="1"/>
      <c r="S131" s="1"/>
      <c r="T131" s="1"/>
      <c r="U131" s="1"/>
      <c r="V131" s="1"/>
      <c r="W131" s="1"/>
      <c r="X131" s="1"/>
      <c r="Y131" s="1"/>
      <c r="Z131" s="1"/>
    </row>
    <row r="132" spans="1:26" ht="15.75" customHeight="1">
      <c r="A132" s="5"/>
      <c r="B132" s="227"/>
      <c r="C132" s="4"/>
      <c r="D132" s="4"/>
      <c r="E132" s="4"/>
      <c r="F132" s="4" t="s">
        <v>88</v>
      </c>
      <c r="G132" s="8"/>
      <c r="H132" s="4"/>
      <c r="I132" s="4"/>
      <c r="J132" s="4"/>
      <c r="K132" s="1"/>
      <c r="L132" s="1"/>
      <c r="M132" s="1"/>
      <c r="N132" s="1"/>
      <c r="O132" s="1"/>
      <c r="P132" s="1"/>
      <c r="Q132" s="1"/>
      <c r="R132" s="1"/>
      <c r="S132" s="1"/>
      <c r="T132" s="1"/>
      <c r="U132" s="1"/>
      <c r="V132" s="1"/>
      <c r="W132" s="1"/>
      <c r="X132" s="1"/>
      <c r="Y132" s="1"/>
      <c r="Z132" s="1"/>
    </row>
    <row r="133" spans="1:26" ht="15.75" customHeight="1">
      <c r="A133" s="5"/>
      <c r="B133" s="227"/>
      <c r="C133" s="4"/>
      <c r="D133" s="4"/>
      <c r="E133" s="4"/>
      <c r="F133" s="4" t="s">
        <v>89</v>
      </c>
      <c r="G133" s="8"/>
      <c r="H133" s="4"/>
      <c r="I133" s="4"/>
      <c r="J133" s="4"/>
      <c r="K133" s="1"/>
      <c r="L133" s="1"/>
      <c r="M133" s="1"/>
      <c r="N133" s="1"/>
      <c r="O133" s="1"/>
      <c r="P133" s="1"/>
      <c r="Q133" s="1"/>
      <c r="R133" s="1"/>
      <c r="S133" s="1"/>
      <c r="T133" s="1"/>
      <c r="U133" s="1"/>
      <c r="V133" s="1"/>
      <c r="W133" s="1"/>
      <c r="X133" s="1"/>
      <c r="Y133" s="1"/>
      <c r="Z133" s="1"/>
    </row>
    <row r="134" spans="1:26" ht="15.75" customHeight="1">
      <c r="A134" s="5"/>
      <c r="B134" s="227"/>
      <c r="C134" s="4"/>
      <c r="D134" s="4"/>
      <c r="E134" s="4"/>
      <c r="F134" s="4" t="s">
        <v>90</v>
      </c>
      <c r="G134" s="8"/>
      <c r="H134" s="4"/>
      <c r="I134" s="4"/>
      <c r="J134" s="4"/>
      <c r="K134" s="1"/>
      <c r="L134" s="1"/>
      <c r="M134" s="1"/>
      <c r="N134" s="1"/>
      <c r="O134" s="1"/>
      <c r="P134" s="1"/>
      <c r="Q134" s="1"/>
      <c r="R134" s="1"/>
      <c r="S134" s="1"/>
      <c r="T134" s="1"/>
      <c r="U134" s="1"/>
      <c r="V134" s="1"/>
      <c r="W134" s="1"/>
      <c r="X134" s="1"/>
      <c r="Y134" s="1"/>
      <c r="Z134" s="1"/>
    </row>
    <row r="135" spans="1:26" ht="15.75" customHeight="1">
      <c r="A135" s="5"/>
      <c r="B135" s="227"/>
      <c r="C135" s="4"/>
      <c r="D135" s="4"/>
      <c r="E135" s="4"/>
      <c r="F135" s="4" t="s">
        <v>91</v>
      </c>
      <c r="G135" s="8"/>
      <c r="H135" s="4"/>
      <c r="I135" s="4"/>
      <c r="J135" s="4"/>
      <c r="K135" s="1"/>
      <c r="L135" s="1"/>
      <c r="M135" s="1"/>
      <c r="N135" s="1"/>
      <c r="O135" s="1"/>
      <c r="P135" s="1"/>
      <c r="Q135" s="1"/>
      <c r="R135" s="1"/>
      <c r="S135" s="1"/>
      <c r="T135" s="1"/>
      <c r="U135" s="1"/>
      <c r="V135" s="1"/>
      <c r="W135" s="1"/>
      <c r="X135" s="1"/>
      <c r="Y135" s="1"/>
      <c r="Z135" s="1"/>
    </row>
    <row r="136" spans="1:26" ht="15.75" customHeight="1">
      <c r="A136" s="5"/>
      <c r="B136" s="227"/>
      <c r="C136" s="4"/>
      <c r="D136" s="4"/>
      <c r="E136" s="4"/>
      <c r="F136" s="4" t="s">
        <v>92</v>
      </c>
      <c r="G136" s="8"/>
      <c r="H136" s="4"/>
      <c r="I136" s="4"/>
      <c r="J136" s="4"/>
      <c r="K136" s="1"/>
      <c r="L136" s="1"/>
      <c r="M136" s="1"/>
      <c r="N136" s="1"/>
      <c r="O136" s="1"/>
      <c r="P136" s="1"/>
      <c r="Q136" s="1"/>
      <c r="R136" s="1"/>
      <c r="S136" s="1"/>
      <c r="T136" s="1"/>
      <c r="U136" s="1"/>
      <c r="V136" s="1"/>
      <c r="W136" s="1"/>
      <c r="X136" s="1"/>
      <c r="Y136" s="1"/>
      <c r="Z136" s="1"/>
    </row>
    <row r="137" spans="1:26" ht="15.75" customHeight="1">
      <c r="A137" s="5"/>
      <c r="B137" s="227"/>
      <c r="C137" s="4"/>
      <c r="D137" s="4"/>
      <c r="E137" s="4"/>
      <c r="F137" s="4" t="s">
        <v>93</v>
      </c>
      <c r="G137" s="8"/>
      <c r="H137" s="4"/>
      <c r="I137" s="4"/>
      <c r="J137" s="4"/>
      <c r="K137" s="1"/>
      <c r="L137" s="1"/>
      <c r="M137" s="1"/>
      <c r="N137" s="1"/>
      <c r="O137" s="1"/>
      <c r="P137" s="1"/>
      <c r="Q137" s="1"/>
      <c r="R137" s="1"/>
      <c r="S137" s="1"/>
      <c r="T137" s="1"/>
      <c r="U137" s="1"/>
      <c r="V137" s="1"/>
      <c r="W137" s="1"/>
      <c r="X137" s="1"/>
      <c r="Y137" s="1"/>
      <c r="Z137" s="1"/>
    </row>
    <row r="138" spans="1:26" ht="15.75" customHeight="1">
      <c r="A138" s="5"/>
      <c r="B138" s="227"/>
      <c r="C138" s="4"/>
      <c r="D138" s="4"/>
      <c r="E138" s="4"/>
      <c r="F138" s="4" t="s">
        <v>94</v>
      </c>
      <c r="G138" s="8"/>
      <c r="H138" s="4"/>
      <c r="I138" s="4"/>
      <c r="J138" s="4"/>
      <c r="K138" s="1"/>
      <c r="L138" s="1"/>
      <c r="M138" s="1"/>
      <c r="N138" s="1"/>
      <c r="O138" s="1"/>
      <c r="P138" s="1"/>
      <c r="Q138" s="1"/>
      <c r="R138" s="1"/>
      <c r="S138" s="1"/>
      <c r="T138" s="1"/>
      <c r="U138" s="1"/>
      <c r="V138" s="1"/>
      <c r="W138" s="1"/>
      <c r="X138" s="1"/>
      <c r="Y138" s="1"/>
      <c r="Z138" s="1"/>
    </row>
    <row r="139" spans="1:26" ht="15.75" customHeight="1">
      <c r="A139" s="5"/>
      <c r="B139" s="227"/>
      <c r="C139" s="4"/>
      <c r="D139" s="4"/>
      <c r="E139" s="4"/>
      <c r="F139" s="4" t="s">
        <v>95</v>
      </c>
      <c r="G139" s="8"/>
      <c r="H139" s="4"/>
      <c r="I139" s="4"/>
      <c r="J139" s="4"/>
      <c r="K139" s="1"/>
      <c r="L139" s="1"/>
      <c r="M139" s="1"/>
      <c r="N139" s="1"/>
      <c r="O139" s="1"/>
      <c r="P139" s="1"/>
      <c r="Q139" s="1"/>
      <c r="R139" s="1"/>
      <c r="S139" s="1"/>
      <c r="T139" s="1"/>
      <c r="U139" s="1"/>
      <c r="V139" s="1"/>
      <c r="W139" s="1"/>
      <c r="X139" s="1"/>
      <c r="Y139" s="1"/>
      <c r="Z139" s="1"/>
    </row>
    <row r="140" spans="1:26" ht="15.75" customHeight="1">
      <c r="A140" s="5"/>
      <c r="B140" s="227"/>
      <c r="C140" s="4"/>
      <c r="D140" s="4"/>
      <c r="E140" s="4"/>
      <c r="F140" s="4" t="s">
        <v>96</v>
      </c>
      <c r="G140" s="8"/>
      <c r="H140" s="4"/>
      <c r="I140" s="4"/>
      <c r="J140" s="4"/>
      <c r="K140" s="1"/>
      <c r="L140" s="1"/>
      <c r="M140" s="1"/>
      <c r="N140" s="1"/>
      <c r="O140" s="1"/>
      <c r="P140" s="1"/>
      <c r="Q140" s="1"/>
      <c r="R140" s="1"/>
      <c r="S140" s="1"/>
      <c r="T140" s="1"/>
      <c r="U140" s="1"/>
      <c r="V140" s="1"/>
      <c r="W140" s="1"/>
      <c r="X140" s="1"/>
      <c r="Y140" s="1"/>
      <c r="Z140" s="1"/>
    </row>
    <row r="141" spans="1:26" ht="15.75" customHeight="1">
      <c r="A141" s="5"/>
      <c r="B141" s="227"/>
      <c r="C141" s="4"/>
      <c r="D141" s="4"/>
      <c r="E141" s="4"/>
      <c r="F141" s="4" t="s">
        <v>97</v>
      </c>
      <c r="G141" s="8"/>
      <c r="H141" s="4"/>
      <c r="I141" s="4"/>
      <c r="J141" s="4"/>
      <c r="K141" s="1"/>
      <c r="L141" s="1"/>
      <c r="M141" s="1"/>
      <c r="N141" s="1"/>
      <c r="O141" s="1"/>
      <c r="P141" s="1"/>
      <c r="Q141" s="1"/>
      <c r="R141" s="1"/>
      <c r="S141" s="1"/>
      <c r="T141" s="1"/>
      <c r="U141" s="1"/>
      <c r="V141" s="1"/>
      <c r="W141" s="1"/>
      <c r="X141" s="1"/>
      <c r="Y141" s="1"/>
      <c r="Z141" s="1"/>
    </row>
    <row r="142" spans="1:26" ht="15.75" customHeight="1">
      <c r="A142" s="5"/>
      <c r="B142" s="227"/>
      <c r="C142" s="4"/>
      <c r="D142" s="4"/>
      <c r="E142" s="4"/>
      <c r="F142" s="4" t="s">
        <v>98</v>
      </c>
      <c r="G142" s="8"/>
      <c r="H142" s="4"/>
      <c r="I142" s="4"/>
      <c r="J142" s="4"/>
      <c r="K142" s="1"/>
      <c r="L142" s="1"/>
      <c r="M142" s="1"/>
      <c r="N142" s="1"/>
      <c r="O142" s="1"/>
      <c r="P142" s="1"/>
      <c r="Q142" s="1"/>
      <c r="R142" s="1"/>
      <c r="S142" s="1"/>
      <c r="T142" s="1"/>
      <c r="U142" s="1"/>
      <c r="V142" s="1"/>
      <c r="W142" s="1"/>
      <c r="X142" s="1"/>
      <c r="Y142" s="1"/>
      <c r="Z142" s="1"/>
    </row>
    <row r="143" spans="1:26" ht="15.75" customHeight="1">
      <c r="A143" s="5"/>
      <c r="B143" s="227"/>
      <c r="C143" s="4"/>
      <c r="D143" s="4"/>
      <c r="E143" s="4"/>
      <c r="F143" s="4" t="s">
        <v>99</v>
      </c>
      <c r="G143" s="8"/>
      <c r="H143" s="4"/>
      <c r="I143" s="4"/>
      <c r="J143" s="4"/>
      <c r="K143" s="1"/>
      <c r="L143" s="1"/>
      <c r="M143" s="1"/>
      <c r="N143" s="1"/>
      <c r="O143" s="1"/>
      <c r="P143" s="1"/>
      <c r="Q143" s="1"/>
      <c r="R143" s="1"/>
      <c r="S143" s="1"/>
      <c r="T143" s="1"/>
      <c r="U143" s="1"/>
      <c r="V143" s="1"/>
      <c r="W143" s="1"/>
      <c r="X143" s="1"/>
      <c r="Y143" s="1"/>
      <c r="Z143" s="1"/>
    </row>
    <row r="144" spans="1:26" ht="15.75" customHeight="1">
      <c r="A144" s="5"/>
      <c r="B144" s="227"/>
      <c r="C144" s="4"/>
      <c r="D144" s="4"/>
      <c r="E144" s="4"/>
      <c r="F144" s="4" t="s">
        <v>100</v>
      </c>
      <c r="G144" s="8"/>
      <c r="H144" s="4"/>
      <c r="I144" s="4"/>
      <c r="J144" s="4"/>
      <c r="K144" s="1"/>
      <c r="L144" s="1"/>
      <c r="M144" s="1"/>
      <c r="N144" s="1"/>
      <c r="O144" s="1"/>
      <c r="P144" s="1"/>
      <c r="Q144" s="1"/>
      <c r="R144" s="1"/>
      <c r="S144" s="1"/>
      <c r="T144" s="1"/>
      <c r="U144" s="1"/>
      <c r="V144" s="1"/>
      <c r="W144" s="1"/>
      <c r="X144" s="1"/>
      <c r="Y144" s="1"/>
      <c r="Z144" s="1"/>
    </row>
    <row r="145" spans="1:26" ht="15.75" customHeight="1">
      <c r="A145" s="5"/>
      <c r="B145" s="227"/>
      <c r="C145" s="4"/>
      <c r="D145" s="4"/>
      <c r="E145" s="4"/>
      <c r="F145" s="4" t="s">
        <v>101</v>
      </c>
      <c r="G145" s="8"/>
      <c r="H145" s="4"/>
      <c r="I145" s="4"/>
      <c r="J145" s="4"/>
      <c r="K145" s="1"/>
      <c r="L145" s="1"/>
      <c r="M145" s="1"/>
      <c r="N145" s="1"/>
      <c r="O145" s="1"/>
      <c r="P145" s="1"/>
      <c r="Q145" s="1"/>
      <c r="R145" s="1"/>
      <c r="S145" s="1"/>
      <c r="T145" s="1"/>
      <c r="U145" s="1"/>
      <c r="V145" s="1"/>
      <c r="W145" s="1"/>
      <c r="X145" s="1"/>
      <c r="Y145" s="1"/>
      <c r="Z145" s="1"/>
    </row>
    <row r="146" spans="1:26" ht="15.75" customHeight="1">
      <c r="A146" s="5"/>
      <c r="B146" s="227"/>
      <c r="C146" s="4"/>
      <c r="D146" s="4"/>
      <c r="E146" s="4"/>
      <c r="F146" s="4" t="s">
        <v>102</v>
      </c>
      <c r="G146" s="8"/>
      <c r="H146" s="4"/>
      <c r="I146" s="4"/>
      <c r="J146" s="4"/>
      <c r="K146" s="1"/>
      <c r="L146" s="1"/>
      <c r="M146" s="1"/>
      <c r="N146" s="1"/>
      <c r="O146" s="1"/>
      <c r="P146" s="1"/>
      <c r="Q146" s="1"/>
      <c r="R146" s="1"/>
      <c r="S146" s="1"/>
      <c r="T146" s="1"/>
      <c r="U146" s="1"/>
      <c r="V146" s="1"/>
      <c r="W146" s="1"/>
      <c r="X146" s="1"/>
      <c r="Y146" s="1"/>
      <c r="Z146" s="1"/>
    </row>
    <row r="147" spans="1:26" ht="15.75" customHeight="1">
      <c r="A147" s="5"/>
      <c r="B147" s="227"/>
      <c r="C147" s="4"/>
      <c r="D147" s="4"/>
      <c r="E147" s="4"/>
      <c r="F147" s="4" t="s">
        <v>103</v>
      </c>
      <c r="G147" s="8"/>
      <c r="H147" s="4"/>
      <c r="I147" s="4"/>
      <c r="J147" s="4"/>
      <c r="K147" s="1"/>
      <c r="L147" s="1"/>
      <c r="M147" s="1"/>
      <c r="N147" s="1"/>
      <c r="O147" s="1"/>
      <c r="P147" s="1"/>
      <c r="Q147" s="1"/>
      <c r="R147" s="1"/>
      <c r="S147" s="1"/>
      <c r="T147" s="1"/>
      <c r="U147" s="1"/>
      <c r="V147" s="1"/>
      <c r="W147" s="1"/>
      <c r="X147" s="1"/>
      <c r="Y147" s="1"/>
      <c r="Z147" s="1"/>
    </row>
    <row r="148" spans="1:26" ht="15.75" customHeight="1">
      <c r="A148" s="5"/>
      <c r="B148" s="227"/>
      <c r="C148" s="4"/>
      <c r="D148" s="4"/>
      <c r="E148" s="4"/>
      <c r="F148" s="4" t="s">
        <v>104</v>
      </c>
      <c r="G148" s="8"/>
      <c r="H148" s="4"/>
      <c r="I148" s="4"/>
      <c r="J148" s="4"/>
      <c r="K148" s="1"/>
      <c r="L148" s="1"/>
      <c r="M148" s="1"/>
      <c r="N148" s="1"/>
      <c r="O148" s="1"/>
      <c r="P148" s="1"/>
      <c r="Q148" s="1"/>
      <c r="R148" s="1"/>
      <c r="S148" s="1"/>
      <c r="T148" s="1"/>
      <c r="U148" s="1"/>
      <c r="V148" s="1"/>
      <c r="W148" s="1"/>
      <c r="X148" s="1"/>
      <c r="Y148" s="1"/>
      <c r="Z148" s="1"/>
    </row>
    <row r="149" spans="1:26" ht="15.75" customHeight="1">
      <c r="A149" s="5"/>
      <c r="B149" s="227"/>
      <c r="C149" s="4"/>
      <c r="D149" s="4"/>
      <c r="E149" s="4"/>
      <c r="F149" s="4" t="s">
        <v>105</v>
      </c>
      <c r="G149" s="8"/>
      <c r="H149" s="4"/>
      <c r="I149" s="4"/>
      <c r="J149" s="4"/>
      <c r="K149" s="1"/>
      <c r="L149" s="1"/>
      <c r="M149" s="1"/>
      <c r="N149" s="1"/>
      <c r="O149" s="1"/>
      <c r="P149" s="1"/>
      <c r="Q149" s="1"/>
      <c r="R149" s="1"/>
      <c r="S149" s="1"/>
      <c r="T149" s="1"/>
      <c r="U149" s="1"/>
      <c r="V149" s="1"/>
      <c r="W149" s="1"/>
      <c r="X149" s="1"/>
      <c r="Y149" s="1"/>
      <c r="Z149" s="1"/>
    </row>
    <row r="150" spans="1:26" ht="15.75" customHeight="1">
      <c r="A150" s="5"/>
      <c r="B150" s="227"/>
      <c r="C150" s="4"/>
      <c r="D150" s="4"/>
      <c r="E150" s="4"/>
      <c r="F150" s="4" t="s">
        <v>106</v>
      </c>
      <c r="G150" s="8"/>
      <c r="H150" s="4"/>
      <c r="I150" s="4"/>
      <c r="J150" s="4"/>
      <c r="K150" s="1"/>
      <c r="L150" s="1"/>
      <c r="M150" s="1"/>
      <c r="N150" s="1"/>
      <c r="O150" s="1"/>
      <c r="P150" s="1"/>
      <c r="Q150" s="1"/>
      <c r="R150" s="1"/>
      <c r="S150" s="1"/>
      <c r="T150" s="1"/>
      <c r="U150" s="1"/>
      <c r="V150" s="1"/>
      <c r="W150" s="1"/>
      <c r="X150" s="1"/>
      <c r="Y150" s="1"/>
      <c r="Z150" s="1"/>
    </row>
    <row r="151" spans="1:26" ht="15.75" customHeight="1">
      <c r="A151" s="5"/>
      <c r="B151" s="227"/>
      <c r="C151" s="4"/>
      <c r="D151" s="4"/>
      <c r="E151" s="4"/>
      <c r="F151" s="4" t="s">
        <v>107</v>
      </c>
      <c r="G151" s="8"/>
      <c r="H151" s="4"/>
      <c r="I151" s="4"/>
      <c r="J151" s="4"/>
      <c r="K151" s="1"/>
      <c r="L151" s="1"/>
      <c r="M151" s="1"/>
      <c r="N151" s="1"/>
      <c r="O151" s="1"/>
      <c r="P151" s="1"/>
      <c r="Q151" s="1"/>
      <c r="R151" s="1"/>
      <c r="S151" s="1"/>
      <c r="T151" s="1"/>
      <c r="U151" s="1"/>
      <c r="V151" s="1"/>
      <c r="W151" s="1"/>
      <c r="X151" s="1"/>
      <c r="Y151" s="1"/>
      <c r="Z151" s="1"/>
    </row>
    <row r="152" spans="1:26" ht="15.75" customHeight="1">
      <c r="A152" s="5"/>
      <c r="B152" s="227"/>
      <c r="C152" s="4"/>
      <c r="D152" s="4"/>
      <c r="E152" s="4"/>
      <c r="F152" s="4" t="s">
        <v>108</v>
      </c>
      <c r="G152" s="8"/>
      <c r="H152" s="4"/>
      <c r="I152" s="4"/>
      <c r="J152" s="4"/>
      <c r="K152" s="1"/>
      <c r="L152" s="1"/>
      <c r="M152" s="1"/>
      <c r="N152" s="1"/>
      <c r="O152" s="1"/>
      <c r="P152" s="1"/>
      <c r="Q152" s="1"/>
      <c r="R152" s="1"/>
      <c r="S152" s="1"/>
      <c r="T152" s="1"/>
      <c r="U152" s="1"/>
      <c r="V152" s="1"/>
      <c r="W152" s="1"/>
      <c r="X152" s="1"/>
      <c r="Y152" s="1"/>
      <c r="Z152" s="1"/>
    </row>
    <row r="153" spans="1:26" ht="15.75" customHeight="1">
      <c r="A153" s="5"/>
      <c r="B153" s="227"/>
      <c r="C153" s="4"/>
      <c r="D153" s="4"/>
      <c r="E153" s="4"/>
      <c r="F153" s="4" t="s">
        <v>109</v>
      </c>
      <c r="G153" s="8"/>
      <c r="H153" s="4"/>
      <c r="I153" s="4"/>
      <c r="J153" s="4"/>
      <c r="K153" s="1"/>
      <c r="L153" s="1"/>
      <c r="M153" s="1"/>
      <c r="N153" s="1"/>
      <c r="O153" s="1"/>
      <c r="P153" s="1"/>
      <c r="Q153" s="1"/>
      <c r="R153" s="1"/>
      <c r="S153" s="1"/>
      <c r="T153" s="1"/>
      <c r="U153" s="1"/>
      <c r="V153" s="1"/>
      <c r="W153" s="1"/>
      <c r="X153" s="1"/>
      <c r="Y153" s="1"/>
      <c r="Z153" s="1"/>
    </row>
    <row r="154" spans="1:26" ht="15.75" customHeight="1">
      <c r="A154" s="5"/>
      <c r="B154" s="227"/>
      <c r="C154" s="4"/>
      <c r="D154" s="4"/>
      <c r="E154" s="4"/>
      <c r="F154" s="4" t="s">
        <v>110</v>
      </c>
      <c r="G154" s="8"/>
      <c r="H154" s="4"/>
      <c r="I154" s="4"/>
      <c r="J154" s="4"/>
      <c r="K154" s="1"/>
      <c r="L154" s="1"/>
      <c r="M154" s="1"/>
      <c r="N154" s="1"/>
      <c r="O154" s="1"/>
      <c r="P154" s="1"/>
      <c r="Q154" s="1"/>
      <c r="R154" s="1"/>
      <c r="S154" s="1"/>
      <c r="T154" s="1"/>
      <c r="U154" s="1"/>
      <c r="V154" s="1"/>
      <c r="W154" s="1"/>
      <c r="X154" s="1"/>
      <c r="Y154" s="1"/>
      <c r="Z154" s="1"/>
    </row>
    <row r="155" spans="1:26" ht="15.75" customHeight="1">
      <c r="A155" s="5"/>
      <c r="B155" s="227"/>
      <c r="C155" s="4"/>
      <c r="D155" s="4"/>
      <c r="E155" s="4"/>
      <c r="F155" s="4" t="s">
        <v>111</v>
      </c>
      <c r="G155" s="8"/>
      <c r="H155" s="4"/>
      <c r="I155" s="4"/>
      <c r="J155" s="4"/>
      <c r="K155" s="1"/>
      <c r="L155" s="1"/>
      <c r="M155" s="1"/>
      <c r="N155" s="1"/>
      <c r="O155" s="1"/>
      <c r="P155" s="1"/>
      <c r="Q155" s="1"/>
      <c r="R155" s="1"/>
      <c r="S155" s="1"/>
      <c r="T155" s="1"/>
      <c r="U155" s="1"/>
      <c r="V155" s="1"/>
      <c r="W155" s="1"/>
      <c r="X155" s="1"/>
      <c r="Y155" s="1"/>
      <c r="Z155" s="1"/>
    </row>
    <row r="156" spans="1:26" ht="15.75" customHeight="1">
      <c r="A156" s="5"/>
      <c r="B156" s="227"/>
      <c r="C156" s="4"/>
      <c r="D156" s="4"/>
      <c r="E156" s="4"/>
      <c r="F156" s="4" t="s">
        <v>112</v>
      </c>
      <c r="G156" s="8"/>
      <c r="H156" s="4"/>
      <c r="I156" s="4"/>
      <c r="J156" s="4"/>
      <c r="K156" s="1"/>
      <c r="L156" s="1"/>
      <c r="M156" s="1"/>
      <c r="N156" s="1"/>
      <c r="O156" s="1"/>
      <c r="P156" s="1"/>
      <c r="Q156" s="1"/>
      <c r="R156" s="1"/>
      <c r="S156" s="1"/>
      <c r="T156" s="1"/>
      <c r="U156" s="1"/>
      <c r="V156" s="1"/>
      <c r="W156" s="1"/>
      <c r="X156" s="1"/>
      <c r="Y156" s="1"/>
      <c r="Z156" s="1"/>
    </row>
    <row r="157" spans="1:26" ht="15.75" customHeight="1">
      <c r="A157" s="5"/>
      <c r="B157" s="227"/>
      <c r="C157" s="4"/>
      <c r="D157" s="4"/>
      <c r="E157" s="4"/>
      <c r="F157" s="4" t="s">
        <v>113</v>
      </c>
      <c r="G157" s="8"/>
      <c r="H157" s="4"/>
      <c r="I157" s="4"/>
      <c r="J157" s="4"/>
      <c r="K157" s="1"/>
      <c r="L157" s="1"/>
      <c r="M157" s="1"/>
      <c r="N157" s="1"/>
      <c r="O157" s="1"/>
      <c r="P157" s="1"/>
      <c r="Q157" s="1"/>
      <c r="R157" s="1"/>
      <c r="S157" s="1"/>
      <c r="T157" s="1"/>
      <c r="U157" s="1"/>
      <c r="V157" s="1"/>
      <c r="W157" s="1"/>
      <c r="X157" s="1"/>
      <c r="Y157" s="1"/>
      <c r="Z157" s="1"/>
    </row>
    <row r="158" spans="1:26" ht="15.75" customHeight="1">
      <c r="A158" s="5"/>
      <c r="B158" s="227"/>
      <c r="C158" s="4"/>
      <c r="D158" s="4"/>
      <c r="E158" s="4"/>
      <c r="F158" s="4" t="s">
        <v>114</v>
      </c>
      <c r="G158" s="8"/>
      <c r="H158" s="4"/>
      <c r="I158" s="4"/>
      <c r="J158" s="4"/>
      <c r="K158" s="1"/>
      <c r="L158" s="1"/>
      <c r="M158" s="1"/>
      <c r="N158" s="1"/>
      <c r="O158" s="1"/>
      <c r="P158" s="1"/>
      <c r="Q158" s="1"/>
      <c r="R158" s="1"/>
      <c r="S158" s="1"/>
      <c r="T158" s="1"/>
      <c r="U158" s="1"/>
      <c r="V158" s="1"/>
      <c r="W158" s="1"/>
      <c r="X158" s="1"/>
      <c r="Y158" s="1"/>
      <c r="Z158" s="1"/>
    </row>
    <row r="159" spans="1:26" ht="15.75" customHeight="1">
      <c r="A159" s="5"/>
      <c r="B159" s="227"/>
      <c r="C159" s="4"/>
      <c r="D159" s="4"/>
      <c r="E159" s="4"/>
      <c r="F159" s="4" t="s">
        <v>115</v>
      </c>
      <c r="G159" s="8"/>
      <c r="H159" s="4"/>
      <c r="I159" s="4"/>
      <c r="J159" s="4"/>
      <c r="K159" s="1"/>
      <c r="L159" s="1"/>
      <c r="M159" s="1"/>
      <c r="N159" s="1"/>
      <c r="O159" s="1"/>
      <c r="P159" s="1"/>
      <c r="Q159" s="1"/>
      <c r="R159" s="1"/>
      <c r="S159" s="1"/>
      <c r="T159" s="1"/>
      <c r="U159" s="1"/>
      <c r="V159" s="1"/>
      <c r="W159" s="1"/>
      <c r="X159" s="1"/>
      <c r="Y159" s="1"/>
      <c r="Z159" s="1"/>
    </row>
    <row r="160" spans="1:26" ht="15.75" customHeight="1">
      <c r="A160" s="5"/>
      <c r="B160" s="227"/>
      <c r="C160" s="4"/>
      <c r="D160" s="4"/>
      <c r="E160" s="4"/>
      <c r="F160" s="4" t="s">
        <v>116</v>
      </c>
      <c r="G160" s="8"/>
      <c r="H160" s="4"/>
      <c r="I160" s="4"/>
      <c r="J160" s="4"/>
      <c r="K160" s="1"/>
      <c r="L160" s="1"/>
      <c r="M160" s="1"/>
      <c r="N160" s="1"/>
      <c r="O160" s="1"/>
      <c r="P160" s="1"/>
      <c r="Q160" s="1"/>
      <c r="R160" s="1"/>
      <c r="S160" s="1"/>
      <c r="T160" s="1"/>
      <c r="U160" s="1"/>
      <c r="V160" s="1"/>
      <c r="W160" s="1"/>
      <c r="X160" s="1"/>
      <c r="Y160" s="1"/>
      <c r="Z160" s="1"/>
    </row>
    <row r="161" spans="1:26" ht="15.75" customHeight="1">
      <c r="A161" s="4"/>
      <c r="B161" s="227"/>
      <c r="C161" s="4"/>
      <c r="D161" s="4"/>
      <c r="E161" s="4"/>
      <c r="F161" s="4" t="s">
        <v>117</v>
      </c>
      <c r="G161" s="8"/>
      <c r="H161" s="4"/>
      <c r="I161" s="4"/>
      <c r="J161" s="4"/>
      <c r="K161" s="1"/>
      <c r="L161" s="1"/>
      <c r="M161" s="1"/>
      <c r="N161" s="1"/>
      <c r="O161" s="1"/>
      <c r="P161" s="1"/>
      <c r="Q161" s="1"/>
      <c r="R161" s="1"/>
      <c r="S161" s="1"/>
      <c r="T161" s="1"/>
      <c r="U161" s="1"/>
      <c r="V161" s="1"/>
      <c r="W161" s="1"/>
      <c r="X161" s="1"/>
      <c r="Y161" s="1"/>
      <c r="Z161" s="1"/>
    </row>
    <row r="162" spans="1:26" ht="15.75" customHeight="1">
      <c r="A162" s="4">
        <v>8</v>
      </c>
      <c r="B162" s="227"/>
      <c r="C162" s="4"/>
      <c r="D162" s="4" t="s">
        <v>86</v>
      </c>
      <c r="E162" s="229" t="s">
        <v>68</v>
      </c>
      <c r="F162" s="229" t="s">
        <v>124</v>
      </c>
      <c r="G162" s="8" t="s">
        <v>70</v>
      </c>
      <c r="H162" s="4">
        <v>990</v>
      </c>
      <c r="I162" s="4">
        <v>0.01</v>
      </c>
      <c r="J162" s="4">
        <f t="shared" ref="J162:J164" si="7">H162*I162</f>
        <v>9.9</v>
      </c>
      <c r="K162" s="1"/>
      <c r="L162" s="1"/>
      <c r="M162" s="1"/>
      <c r="N162" s="1"/>
      <c r="O162" s="1"/>
      <c r="P162" s="1"/>
      <c r="Q162" s="1"/>
      <c r="R162" s="1"/>
      <c r="S162" s="1"/>
      <c r="T162" s="1"/>
      <c r="U162" s="1"/>
      <c r="V162" s="1"/>
      <c r="W162" s="1"/>
      <c r="X162" s="1"/>
      <c r="Y162" s="1"/>
      <c r="Z162" s="1"/>
    </row>
    <row r="163" spans="1:26" ht="15.75" customHeight="1">
      <c r="A163" s="4">
        <v>9</v>
      </c>
      <c r="B163" s="227"/>
      <c r="C163" s="4"/>
      <c r="D163" s="4"/>
      <c r="E163" s="227"/>
      <c r="F163" s="227"/>
      <c r="G163" s="8" t="s">
        <v>71</v>
      </c>
      <c r="H163" s="4">
        <v>0</v>
      </c>
      <c r="I163" s="4">
        <v>3.5</v>
      </c>
      <c r="J163" s="4">
        <f t="shared" si="7"/>
        <v>0</v>
      </c>
      <c r="K163" s="1"/>
      <c r="L163" s="1"/>
      <c r="M163" s="1"/>
      <c r="N163" s="1"/>
      <c r="O163" s="1"/>
      <c r="P163" s="1"/>
      <c r="Q163" s="1"/>
      <c r="R163" s="1"/>
      <c r="S163" s="1"/>
      <c r="T163" s="1"/>
      <c r="U163" s="1"/>
      <c r="V163" s="1"/>
      <c r="W163" s="1"/>
      <c r="X163" s="1"/>
      <c r="Y163" s="1"/>
      <c r="Z163" s="1"/>
    </row>
    <row r="164" spans="1:26" ht="15.75" customHeight="1">
      <c r="A164" s="4">
        <v>10</v>
      </c>
      <c r="B164" s="228"/>
      <c r="C164" s="4"/>
      <c r="D164" s="4"/>
      <c r="E164" s="228"/>
      <c r="F164" s="228"/>
      <c r="G164" s="8" t="s">
        <v>85</v>
      </c>
      <c r="H164" s="4">
        <v>0</v>
      </c>
      <c r="I164" s="4">
        <v>0.5</v>
      </c>
      <c r="J164" s="4">
        <f t="shared" si="7"/>
        <v>0</v>
      </c>
      <c r="K164" s="1"/>
      <c r="L164" s="1"/>
      <c r="M164" s="1"/>
      <c r="N164" s="1"/>
      <c r="O164" s="1"/>
      <c r="P164" s="1"/>
      <c r="Q164" s="1"/>
      <c r="R164" s="1"/>
      <c r="S164" s="1"/>
      <c r="T164" s="1"/>
      <c r="U164" s="1"/>
      <c r="V164" s="1"/>
      <c r="W164" s="1"/>
      <c r="X164" s="1"/>
      <c r="Y164" s="1"/>
      <c r="Z164" s="1"/>
    </row>
    <row r="165" spans="1:26" ht="15.75" customHeight="1">
      <c r="A165" s="5"/>
      <c r="B165" s="5"/>
      <c r="C165" s="5"/>
      <c r="D165" s="5"/>
      <c r="E165" s="5"/>
      <c r="F165" s="5"/>
      <c r="G165" s="8" t="s">
        <v>73</v>
      </c>
      <c r="H165" s="2"/>
      <c r="I165" s="2"/>
      <c r="J165" s="7">
        <f>J82+J112+J113+J119+J123+J127+J131+J162+J163+J164</f>
        <v>699.4</v>
      </c>
      <c r="K165" s="1"/>
      <c r="L165" s="1"/>
      <c r="M165" s="1"/>
      <c r="N165" s="1"/>
      <c r="O165" s="1"/>
      <c r="P165" s="1"/>
      <c r="Q165" s="1"/>
      <c r="R165" s="1"/>
      <c r="S165" s="1"/>
      <c r="T165" s="1"/>
      <c r="U165" s="1"/>
      <c r="V165" s="1"/>
      <c r="W165" s="1"/>
      <c r="X165" s="1"/>
      <c r="Y165" s="1"/>
      <c r="Z165" s="1"/>
    </row>
    <row r="166" spans="1:26" ht="15.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5.75" customHeight="1">
      <c r="A167" s="230">
        <v>1</v>
      </c>
      <c r="B167" s="229" t="s">
        <v>125</v>
      </c>
      <c r="C167" s="230" t="s">
        <v>125</v>
      </c>
      <c r="D167" s="5" t="s">
        <v>126</v>
      </c>
      <c r="E167" s="5" t="s">
        <v>127</v>
      </c>
      <c r="F167" s="231" t="s">
        <v>128</v>
      </c>
      <c r="G167" s="6" t="s">
        <v>129</v>
      </c>
      <c r="H167" s="4">
        <v>1</v>
      </c>
      <c r="I167" s="4">
        <v>0.25</v>
      </c>
      <c r="J167" s="13">
        <f t="shared" ref="J167:J187" si="8">I167*H167</f>
        <v>0.25</v>
      </c>
      <c r="K167" s="1"/>
      <c r="L167" s="1"/>
      <c r="M167" s="1"/>
      <c r="N167" s="1"/>
      <c r="O167" s="1"/>
      <c r="P167" s="1"/>
      <c r="Q167" s="1"/>
      <c r="R167" s="1"/>
      <c r="S167" s="1"/>
      <c r="T167" s="1"/>
      <c r="U167" s="1"/>
      <c r="V167" s="1"/>
      <c r="W167" s="1"/>
      <c r="X167" s="1"/>
      <c r="Y167" s="1"/>
      <c r="Z167" s="1"/>
    </row>
    <row r="168" spans="1:26" ht="15.75" customHeight="1">
      <c r="A168" s="227"/>
      <c r="B168" s="227"/>
      <c r="C168" s="227"/>
      <c r="D168" s="5"/>
      <c r="E168" s="5"/>
      <c r="F168" s="227"/>
      <c r="G168" s="6" t="s">
        <v>130</v>
      </c>
      <c r="H168" s="4">
        <v>1</v>
      </c>
      <c r="I168" s="4">
        <v>7.5</v>
      </c>
      <c r="J168" s="13">
        <f t="shared" si="8"/>
        <v>7.5</v>
      </c>
      <c r="K168" s="1"/>
      <c r="L168" s="1"/>
      <c r="M168" s="1"/>
      <c r="N168" s="1"/>
      <c r="O168" s="1"/>
      <c r="P168" s="1"/>
      <c r="Q168" s="1"/>
      <c r="R168" s="1"/>
      <c r="S168" s="1"/>
      <c r="T168" s="1"/>
      <c r="U168" s="1"/>
      <c r="V168" s="1"/>
      <c r="W168" s="1"/>
      <c r="X168" s="1"/>
      <c r="Y168" s="1"/>
      <c r="Z168" s="1"/>
    </row>
    <row r="169" spans="1:26" ht="15.75" customHeight="1">
      <c r="A169" s="227"/>
      <c r="B169" s="227"/>
      <c r="C169" s="227"/>
      <c r="D169" s="5"/>
      <c r="E169" s="5"/>
      <c r="F169" s="227"/>
      <c r="G169" s="6" t="s">
        <v>131</v>
      </c>
      <c r="H169" s="4">
        <v>2</v>
      </c>
      <c r="I169" s="4">
        <v>0.5</v>
      </c>
      <c r="J169" s="13">
        <f t="shared" si="8"/>
        <v>1</v>
      </c>
      <c r="K169" s="1"/>
      <c r="L169" s="1"/>
      <c r="M169" s="1"/>
      <c r="N169" s="1"/>
      <c r="O169" s="1"/>
      <c r="P169" s="1"/>
      <c r="Q169" s="1"/>
      <c r="R169" s="1"/>
      <c r="S169" s="1"/>
      <c r="T169" s="1"/>
      <c r="U169" s="1"/>
      <c r="V169" s="1"/>
      <c r="W169" s="1"/>
      <c r="X169" s="1"/>
      <c r="Y169" s="1"/>
      <c r="Z169" s="1"/>
    </row>
    <row r="170" spans="1:26" ht="15.75" customHeight="1">
      <c r="A170" s="227"/>
      <c r="B170" s="227"/>
      <c r="C170" s="227"/>
      <c r="D170" s="5"/>
      <c r="E170" s="5"/>
      <c r="F170" s="227"/>
      <c r="G170" s="6" t="s">
        <v>132</v>
      </c>
      <c r="H170" s="14">
        <v>150</v>
      </c>
      <c r="I170" s="14">
        <v>0.01</v>
      </c>
      <c r="J170" s="13">
        <f t="shared" si="8"/>
        <v>1.5</v>
      </c>
      <c r="K170" s="1"/>
      <c r="L170" s="1"/>
      <c r="M170" s="1"/>
      <c r="N170" s="1"/>
      <c r="O170" s="1"/>
      <c r="P170" s="1"/>
      <c r="Q170" s="1"/>
      <c r="R170" s="1"/>
      <c r="S170" s="1"/>
      <c r="T170" s="1"/>
      <c r="U170" s="1"/>
      <c r="V170" s="1"/>
      <c r="W170" s="1"/>
      <c r="X170" s="1"/>
      <c r="Y170" s="1"/>
      <c r="Z170" s="1"/>
    </row>
    <row r="171" spans="1:26" ht="15.75" customHeight="1">
      <c r="A171" s="227"/>
      <c r="B171" s="227"/>
      <c r="C171" s="227"/>
      <c r="D171" s="5"/>
      <c r="E171" s="5"/>
      <c r="F171" s="227"/>
      <c r="G171" s="6" t="s">
        <v>133</v>
      </c>
      <c r="H171" s="14">
        <v>250</v>
      </c>
      <c r="I171" s="14">
        <v>0.01</v>
      </c>
      <c r="J171" s="13">
        <f t="shared" si="8"/>
        <v>2.5</v>
      </c>
      <c r="K171" s="1"/>
      <c r="L171" s="1"/>
      <c r="M171" s="1"/>
      <c r="N171" s="1"/>
      <c r="O171" s="1"/>
      <c r="P171" s="1"/>
      <c r="Q171" s="1"/>
      <c r="R171" s="1"/>
      <c r="S171" s="1"/>
      <c r="T171" s="1"/>
      <c r="U171" s="1"/>
      <c r="V171" s="1"/>
      <c r="W171" s="1"/>
      <c r="X171" s="1"/>
      <c r="Y171" s="1"/>
      <c r="Z171" s="1"/>
    </row>
    <row r="172" spans="1:26" ht="15.75" customHeight="1">
      <c r="A172" s="227"/>
      <c r="B172" s="227"/>
      <c r="C172" s="227"/>
      <c r="D172" s="5"/>
      <c r="E172" s="5"/>
      <c r="F172" s="227"/>
      <c r="G172" s="6" t="s">
        <v>134</v>
      </c>
      <c r="H172" s="14">
        <v>90</v>
      </c>
      <c r="I172" s="14">
        <v>0.01</v>
      </c>
      <c r="J172" s="13">
        <f t="shared" si="8"/>
        <v>0.9</v>
      </c>
      <c r="K172" s="1"/>
      <c r="L172" s="1"/>
      <c r="M172" s="1"/>
      <c r="N172" s="1"/>
      <c r="O172" s="1"/>
      <c r="P172" s="1"/>
      <c r="Q172" s="1"/>
      <c r="R172" s="1"/>
      <c r="S172" s="1"/>
      <c r="T172" s="1"/>
      <c r="U172" s="1"/>
      <c r="V172" s="1"/>
      <c r="W172" s="1"/>
      <c r="X172" s="1"/>
      <c r="Y172" s="1"/>
      <c r="Z172" s="1"/>
    </row>
    <row r="173" spans="1:26" ht="15.75" customHeight="1">
      <c r="A173" s="227"/>
      <c r="B173" s="227"/>
      <c r="C173" s="227"/>
      <c r="D173" s="5"/>
      <c r="E173" s="5"/>
      <c r="F173" s="227"/>
      <c r="G173" s="6" t="s">
        <v>135</v>
      </c>
      <c r="H173" s="14">
        <v>260</v>
      </c>
      <c r="I173" s="14">
        <v>0.01</v>
      </c>
      <c r="J173" s="13">
        <f t="shared" si="8"/>
        <v>2.6</v>
      </c>
      <c r="K173" s="1"/>
      <c r="L173" s="1"/>
      <c r="M173" s="1"/>
      <c r="N173" s="1"/>
      <c r="O173" s="1"/>
      <c r="P173" s="1"/>
      <c r="Q173" s="1"/>
      <c r="R173" s="1"/>
      <c r="S173" s="1"/>
      <c r="T173" s="1"/>
      <c r="U173" s="1"/>
      <c r="V173" s="1"/>
      <c r="W173" s="1"/>
      <c r="X173" s="1"/>
      <c r="Y173" s="1"/>
      <c r="Z173" s="1"/>
    </row>
    <row r="174" spans="1:26" ht="15.75" customHeight="1">
      <c r="A174" s="227"/>
      <c r="B174" s="227"/>
      <c r="C174" s="227"/>
      <c r="D174" s="5"/>
      <c r="E174" s="5"/>
      <c r="F174" s="227"/>
      <c r="G174" s="6" t="s">
        <v>136</v>
      </c>
      <c r="H174" s="14">
        <v>250</v>
      </c>
      <c r="I174" s="14">
        <v>0.01</v>
      </c>
      <c r="J174" s="13">
        <f t="shared" si="8"/>
        <v>2.5</v>
      </c>
      <c r="K174" s="1"/>
      <c r="L174" s="1"/>
      <c r="M174" s="1"/>
      <c r="N174" s="1"/>
      <c r="O174" s="1"/>
      <c r="P174" s="1"/>
      <c r="Q174" s="1"/>
      <c r="R174" s="1"/>
      <c r="S174" s="1"/>
      <c r="T174" s="1"/>
      <c r="U174" s="1"/>
      <c r="V174" s="1"/>
      <c r="W174" s="1"/>
      <c r="X174" s="1"/>
      <c r="Y174" s="1"/>
      <c r="Z174" s="1"/>
    </row>
    <row r="175" spans="1:26" ht="15.75" customHeight="1">
      <c r="A175" s="227"/>
      <c r="B175" s="227"/>
      <c r="C175" s="227"/>
      <c r="D175" s="5"/>
      <c r="E175" s="5"/>
      <c r="F175" s="227"/>
      <c r="G175" s="6" t="s">
        <v>137</v>
      </c>
      <c r="H175" s="14">
        <v>300</v>
      </c>
      <c r="I175" s="14">
        <v>0.01</v>
      </c>
      <c r="J175" s="13">
        <f t="shared" si="8"/>
        <v>3</v>
      </c>
      <c r="K175" s="1"/>
      <c r="L175" s="1"/>
      <c r="M175" s="1"/>
      <c r="N175" s="1"/>
      <c r="O175" s="1"/>
      <c r="P175" s="1"/>
      <c r="Q175" s="1"/>
      <c r="R175" s="1"/>
      <c r="S175" s="1"/>
      <c r="T175" s="1"/>
      <c r="U175" s="1"/>
      <c r="V175" s="1"/>
      <c r="W175" s="1"/>
      <c r="X175" s="1"/>
      <c r="Y175" s="1"/>
      <c r="Z175" s="1"/>
    </row>
    <row r="176" spans="1:26" ht="15.75" customHeight="1">
      <c r="A176" s="227"/>
      <c r="B176" s="227"/>
      <c r="C176" s="227"/>
      <c r="D176" s="5"/>
      <c r="E176" s="5"/>
      <c r="F176" s="227"/>
      <c r="G176" s="6" t="s">
        <v>138</v>
      </c>
      <c r="H176" s="14">
        <v>120</v>
      </c>
      <c r="I176" s="14">
        <v>0.01</v>
      </c>
      <c r="J176" s="13">
        <f t="shared" si="8"/>
        <v>1.2</v>
      </c>
      <c r="K176" s="1"/>
      <c r="L176" s="1"/>
      <c r="M176" s="1"/>
      <c r="N176" s="1"/>
      <c r="O176" s="1"/>
      <c r="P176" s="1"/>
      <c r="Q176" s="1"/>
      <c r="R176" s="1"/>
      <c r="S176" s="1"/>
      <c r="T176" s="1"/>
      <c r="U176" s="1"/>
      <c r="V176" s="1"/>
      <c r="W176" s="1"/>
      <c r="X176" s="1"/>
      <c r="Y176" s="1"/>
      <c r="Z176" s="1"/>
    </row>
    <row r="177" spans="1:26" ht="15.75" customHeight="1">
      <c r="A177" s="227"/>
      <c r="B177" s="227"/>
      <c r="C177" s="227"/>
      <c r="D177" s="5"/>
      <c r="E177" s="5"/>
      <c r="F177" s="227"/>
      <c r="G177" s="6" t="s">
        <v>139</v>
      </c>
      <c r="H177" s="14">
        <v>400</v>
      </c>
      <c r="I177" s="14">
        <v>0.01</v>
      </c>
      <c r="J177" s="13">
        <f t="shared" si="8"/>
        <v>4</v>
      </c>
      <c r="K177" s="1"/>
      <c r="L177" s="1"/>
      <c r="M177" s="1"/>
      <c r="N177" s="1"/>
      <c r="O177" s="1"/>
      <c r="P177" s="1"/>
      <c r="Q177" s="1"/>
      <c r="R177" s="1"/>
      <c r="S177" s="1"/>
      <c r="T177" s="1"/>
      <c r="U177" s="1"/>
      <c r="V177" s="1"/>
      <c r="W177" s="1"/>
      <c r="X177" s="1"/>
      <c r="Y177" s="1"/>
      <c r="Z177" s="1"/>
    </row>
    <row r="178" spans="1:26" ht="15.75" customHeight="1">
      <c r="A178" s="228"/>
      <c r="B178" s="228"/>
      <c r="C178" s="228"/>
      <c r="D178" s="5"/>
      <c r="E178" s="5"/>
      <c r="F178" s="228"/>
      <c r="G178" s="6" t="s">
        <v>140</v>
      </c>
      <c r="H178" s="14">
        <v>200</v>
      </c>
      <c r="I178" s="14">
        <v>0.01</v>
      </c>
      <c r="J178" s="13">
        <f t="shared" si="8"/>
        <v>2</v>
      </c>
      <c r="K178" s="1"/>
      <c r="L178" s="1"/>
      <c r="M178" s="1"/>
      <c r="N178" s="1"/>
      <c r="O178" s="1"/>
      <c r="P178" s="1"/>
      <c r="Q178" s="1"/>
      <c r="R178" s="1"/>
      <c r="S178" s="1"/>
      <c r="T178" s="1"/>
      <c r="U178" s="1"/>
      <c r="V178" s="1"/>
      <c r="W178" s="1"/>
      <c r="X178" s="1"/>
      <c r="Y178" s="1"/>
      <c r="Z178" s="1"/>
    </row>
    <row r="179" spans="1:26" ht="15.75" customHeight="1">
      <c r="A179" s="230">
        <v>2</v>
      </c>
      <c r="B179" s="229" t="s">
        <v>125</v>
      </c>
      <c r="C179" s="230" t="s">
        <v>125</v>
      </c>
      <c r="D179" s="5" t="s">
        <v>141</v>
      </c>
      <c r="E179" s="5" t="s">
        <v>127</v>
      </c>
      <c r="F179" s="231" t="s">
        <v>142</v>
      </c>
      <c r="G179" s="6" t="s">
        <v>130</v>
      </c>
      <c r="H179" s="4">
        <v>1</v>
      </c>
      <c r="I179" s="4">
        <v>7.5</v>
      </c>
      <c r="J179" s="13">
        <f t="shared" si="8"/>
        <v>7.5</v>
      </c>
      <c r="K179" s="1"/>
      <c r="L179" s="1"/>
      <c r="M179" s="1"/>
      <c r="N179" s="1"/>
      <c r="O179" s="1"/>
      <c r="P179" s="1"/>
      <c r="Q179" s="1"/>
      <c r="R179" s="1"/>
      <c r="S179" s="1"/>
      <c r="T179" s="1"/>
      <c r="U179" s="1"/>
      <c r="V179" s="1"/>
      <c r="W179" s="1"/>
      <c r="X179" s="1"/>
      <c r="Y179" s="1"/>
      <c r="Z179" s="1"/>
    </row>
    <row r="180" spans="1:26" ht="15.75" customHeight="1">
      <c r="A180" s="227"/>
      <c r="B180" s="227"/>
      <c r="C180" s="227"/>
      <c r="D180" s="5"/>
      <c r="E180" s="5"/>
      <c r="F180" s="227"/>
      <c r="G180" s="6" t="s">
        <v>143</v>
      </c>
      <c r="H180" s="14">
        <v>190</v>
      </c>
      <c r="I180" s="14">
        <v>0.01</v>
      </c>
      <c r="J180" s="13">
        <f t="shared" si="8"/>
        <v>1.9000000000000001</v>
      </c>
      <c r="K180" s="1"/>
      <c r="L180" s="1"/>
      <c r="M180" s="1"/>
      <c r="N180" s="1"/>
      <c r="O180" s="1"/>
      <c r="P180" s="1"/>
      <c r="Q180" s="1"/>
      <c r="R180" s="1"/>
      <c r="S180" s="1"/>
      <c r="T180" s="1"/>
      <c r="U180" s="1"/>
      <c r="V180" s="1"/>
      <c r="W180" s="1"/>
      <c r="X180" s="1"/>
      <c r="Y180" s="1"/>
      <c r="Z180" s="1"/>
    </row>
    <row r="181" spans="1:26" ht="15.75" customHeight="1">
      <c r="A181" s="227"/>
      <c r="B181" s="227"/>
      <c r="C181" s="227"/>
      <c r="D181" s="5"/>
      <c r="E181" s="5"/>
      <c r="F181" s="227"/>
      <c r="G181" s="6" t="s">
        <v>133</v>
      </c>
      <c r="H181" s="14">
        <v>125</v>
      </c>
      <c r="I181" s="14">
        <v>0.01</v>
      </c>
      <c r="J181" s="13">
        <f t="shared" si="8"/>
        <v>1.25</v>
      </c>
      <c r="K181" s="1"/>
      <c r="L181" s="1"/>
      <c r="M181" s="1"/>
      <c r="N181" s="1"/>
      <c r="O181" s="1"/>
      <c r="P181" s="1"/>
      <c r="Q181" s="1"/>
      <c r="R181" s="1"/>
      <c r="S181" s="1"/>
      <c r="T181" s="1"/>
      <c r="U181" s="1"/>
      <c r="V181" s="1"/>
      <c r="W181" s="1"/>
      <c r="X181" s="1"/>
      <c r="Y181" s="1"/>
      <c r="Z181" s="1"/>
    </row>
    <row r="182" spans="1:26" ht="15.75" customHeight="1">
      <c r="A182" s="227"/>
      <c r="B182" s="227"/>
      <c r="C182" s="227"/>
      <c r="D182" s="5"/>
      <c r="E182" s="5"/>
      <c r="F182" s="227"/>
      <c r="G182" s="6" t="s">
        <v>134</v>
      </c>
      <c r="H182" s="14">
        <v>140</v>
      </c>
      <c r="I182" s="14">
        <v>0.01</v>
      </c>
      <c r="J182" s="13">
        <f t="shared" si="8"/>
        <v>1.4000000000000001</v>
      </c>
      <c r="K182" s="1"/>
      <c r="L182" s="1"/>
      <c r="M182" s="1"/>
      <c r="N182" s="1"/>
      <c r="O182" s="1"/>
      <c r="P182" s="1"/>
      <c r="Q182" s="1"/>
      <c r="R182" s="1"/>
      <c r="S182" s="1"/>
      <c r="T182" s="1"/>
      <c r="U182" s="1"/>
      <c r="V182" s="1"/>
      <c r="W182" s="1"/>
      <c r="X182" s="1"/>
      <c r="Y182" s="1"/>
      <c r="Z182" s="1"/>
    </row>
    <row r="183" spans="1:26" ht="15.75" customHeight="1">
      <c r="A183" s="227"/>
      <c r="B183" s="227"/>
      <c r="C183" s="227"/>
      <c r="D183" s="5"/>
      <c r="E183" s="5"/>
      <c r="F183" s="227"/>
      <c r="G183" s="6" t="s">
        <v>135</v>
      </c>
      <c r="H183" s="14">
        <v>390</v>
      </c>
      <c r="I183" s="14">
        <v>0.01</v>
      </c>
      <c r="J183" s="13">
        <f t="shared" si="8"/>
        <v>3.9</v>
      </c>
      <c r="K183" s="1"/>
      <c r="L183" s="1"/>
      <c r="M183" s="1"/>
      <c r="N183" s="1"/>
      <c r="O183" s="1"/>
      <c r="P183" s="1"/>
      <c r="Q183" s="1"/>
      <c r="R183" s="1"/>
      <c r="S183" s="1"/>
      <c r="T183" s="1"/>
      <c r="U183" s="1"/>
      <c r="V183" s="1"/>
      <c r="W183" s="1"/>
      <c r="X183" s="1"/>
      <c r="Y183" s="1"/>
      <c r="Z183" s="1"/>
    </row>
    <row r="184" spans="1:26" ht="15.75" customHeight="1">
      <c r="A184" s="227"/>
      <c r="B184" s="227"/>
      <c r="C184" s="227"/>
      <c r="D184" s="5"/>
      <c r="E184" s="5"/>
      <c r="F184" s="227"/>
      <c r="G184" s="6" t="s">
        <v>136</v>
      </c>
      <c r="H184" s="14">
        <v>500</v>
      </c>
      <c r="I184" s="14">
        <v>0.01</v>
      </c>
      <c r="J184" s="13">
        <f t="shared" si="8"/>
        <v>5</v>
      </c>
      <c r="K184" s="1"/>
      <c r="L184" s="1"/>
      <c r="M184" s="1"/>
      <c r="N184" s="1"/>
      <c r="O184" s="1"/>
      <c r="P184" s="1"/>
      <c r="Q184" s="1"/>
      <c r="R184" s="1"/>
      <c r="S184" s="1"/>
      <c r="T184" s="1"/>
      <c r="U184" s="1"/>
      <c r="V184" s="1"/>
      <c r="W184" s="1"/>
      <c r="X184" s="1"/>
      <c r="Y184" s="1"/>
      <c r="Z184" s="1"/>
    </row>
    <row r="185" spans="1:26" ht="15.75" customHeight="1">
      <c r="A185" s="227"/>
      <c r="B185" s="227"/>
      <c r="C185" s="227"/>
      <c r="D185" s="5"/>
      <c r="E185" s="5"/>
      <c r="F185" s="227"/>
      <c r="G185" s="6" t="s">
        <v>137</v>
      </c>
      <c r="H185" s="14">
        <v>130</v>
      </c>
      <c r="I185" s="14">
        <v>0.01</v>
      </c>
      <c r="J185" s="13">
        <f t="shared" si="8"/>
        <v>1.3</v>
      </c>
      <c r="K185" s="1"/>
      <c r="L185" s="1"/>
      <c r="M185" s="1"/>
      <c r="N185" s="1"/>
      <c r="O185" s="1"/>
      <c r="P185" s="1"/>
      <c r="Q185" s="1"/>
      <c r="R185" s="1"/>
      <c r="S185" s="1"/>
      <c r="T185" s="1"/>
      <c r="U185" s="1"/>
      <c r="V185" s="1"/>
      <c r="W185" s="1"/>
      <c r="X185" s="1"/>
      <c r="Y185" s="1"/>
      <c r="Z185" s="1"/>
    </row>
    <row r="186" spans="1:26" ht="15.75" customHeight="1">
      <c r="A186" s="227"/>
      <c r="B186" s="227"/>
      <c r="C186" s="227"/>
      <c r="D186" s="5"/>
      <c r="E186" s="5"/>
      <c r="F186" s="227"/>
      <c r="G186" s="6" t="s">
        <v>138</v>
      </c>
      <c r="H186" s="14">
        <v>120</v>
      </c>
      <c r="I186" s="14">
        <v>0.01</v>
      </c>
      <c r="J186" s="13">
        <f t="shared" si="8"/>
        <v>1.2</v>
      </c>
      <c r="K186" s="1"/>
      <c r="L186" s="1"/>
      <c r="M186" s="1"/>
      <c r="N186" s="1"/>
      <c r="O186" s="1"/>
      <c r="P186" s="1"/>
      <c r="Q186" s="1"/>
      <c r="R186" s="1"/>
      <c r="S186" s="1"/>
      <c r="T186" s="1"/>
      <c r="U186" s="1"/>
      <c r="V186" s="1"/>
      <c r="W186" s="1"/>
      <c r="X186" s="1"/>
      <c r="Y186" s="1"/>
      <c r="Z186" s="1"/>
    </row>
    <row r="187" spans="1:26" ht="15.75" customHeight="1">
      <c r="A187" s="227"/>
      <c r="B187" s="227"/>
      <c r="C187" s="227"/>
      <c r="D187" s="5"/>
      <c r="E187" s="5"/>
      <c r="F187" s="227"/>
      <c r="G187" s="6" t="s">
        <v>139</v>
      </c>
      <c r="H187" s="14">
        <v>200</v>
      </c>
      <c r="I187" s="14">
        <v>0.01</v>
      </c>
      <c r="J187" s="13">
        <f t="shared" si="8"/>
        <v>2</v>
      </c>
      <c r="K187" s="1"/>
      <c r="L187" s="1"/>
      <c r="M187" s="1"/>
      <c r="N187" s="1"/>
      <c r="O187" s="1"/>
      <c r="P187" s="1"/>
      <c r="Q187" s="1"/>
      <c r="R187" s="1"/>
      <c r="S187" s="1"/>
      <c r="T187" s="1"/>
      <c r="U187" s="1"/>
      <c r="V187" s="1"/>
      <c r="W187" s="1"/>
      <c r="X187" s="1"/>
      <c r="Y187" s="1"/>
      <c r="Z187" s="1"/>
    </row>
    <row r="188" spans="1:26" ht="15.75" customHeight="1">
      <c r="A188" s="227"/>
      <c r="B188" s="227"/>
      <c r="C188" s="227"/>
      <c r="D188" s="5"/>
      <c r="E188" s="5"/>
      <c r="F188" s="227"/>
      <c r="G188" s="6"/>
      <c r="H188" s="14"/>
      <c r="I188" s="14"/>
      <c r="J188" s="13"/>
      <c r="K188" s="1"/>
      <c r="L188" s="1"/>
      <c r="M188" s="1"/>
      <c r="N188" s="1"/>
      <c r="O188" s="1"/>
      <c r="P188" s="1"/>
      <c r="Q188" s="1"/>
      <c r="R188" s="1"/>
      <c r="S188" s="1"/>
      <c r="T188" s="1"/>
      <c r="U188" s="1"/>
      <c r="V188" s="1"/>
      <c r="W188" s="1"/>
      <c r="X188" s="1"/>
      <c r="Y188" s="1"/>
      <c r="Z188" s="1"/>
    </row>
    <row r="189" spans="1:26" ht="15.75" customHeight="1">
      <c r="A189" s="228"/>
      <c r="B189" s="228"/>
      <c r="C189" s="228"/>
      <c r="D189" s="5"/>
      <c r="E189" s="5"/>
      <c r="F189" s="228"/>
      <c r="G189" s="6" t="s">
        <v>140</v>
      </c>
      <c r="H189" s="14">
        <v>255</v>
      </c>
      <c r="I189" s="14">
        <v>0.01</v>
      </c>
      <c r="J189" s="13">
        <f t="shared" ref="J189:J227" si="9">I189*H189</f>
        <v>2.5500000000000003</v>
      </c>
      <c r="K189" s="1"/>
      <c r="L189" s="1"/>
      <c r="M189" s="1"/>
      <c r="N189" s="1"/>
      <c r="O189" s="1"/>
      <c r="P189" s="1"/>
      <c r="Q189" s="1"/>
      <c r="R189" s="1"/>
      <c r="S189" s="1"/>
      <c r="T189" s="1"/>
      <c r="U189" s="1"/>
      <c r="V189" s="1"/>
      <c r="W189" s="1"/>
      <c r="X189" s="1"/>
      <c r="Y189" s="1"/>
      <c r="Z189" s="1"/>
    </row>
    <row r="190" spans="1:26" ht="15.75" customHeight="1">
      <c r="A190" s="230">
        <v>3</v>
      </c>
      <c r="B190" s="229" t="s">
        <v>125</v>
      </c>
      <c r="C190" s="230" t="s">
        <v>125</v>
      </c>
      <c r="D190" s="5" t="s">
        <v>141</v>
      </c>
      <c r="E190" s="5" t="s">
        <v>127</v>
      </c>
      <c r="F190" s="232" t="s">
        <v>144</v>
      </c>
      <c r="G190" s="6" t="s">
        <v>143</v>
      </c>
      <c r="H190" s="14">
        <v>160</v>
      </c>
      <c r="I190" s="14">
        <v>0.01</v>
      </c>
      <c r="J190" s="13">
        <f t="shared" si="9"/>
        <v>1.6</v>
      </c>
      <c r="K190" s="1"/>
      <c r="L190" s="1"/>
      <c r="M190" s="1"/>
      <c r="N190" s="1"/>
      <c r="O190" s="1"/>
      <c r="P190" s="1"/>
      <c r="Q190" s="1"/>
      <c r="R190" s="1"/>
      <c r="S190" s="1"/>
      <c r="T190" s="1"/>
      <c r="U190" s="1"/>
      <c r="V190" s="1"/>
      <c r="W190" s="1"/>
      <c r="X190" s="1"/>
      <c r="Y190" s="1"/>
      <c r="Z190" s="1"/>
    </row>
    <row r="191" spans="1:26" ht="15.75" customHeight="1">
      <c r="A191" s="227"/>
      <c r="B191" s="227"/>
      <c r="C191" s="227"/>
      <c r="D191" s="5"/>
      <c r="E191" s="5"/>
      <c r="F191" s="227"/>
      <c r="G191" s="6" t="s">
        <v>145</v>
      </c>
      <c r="H191" s="14">
        <v>120</v>
      </c>
      <c r="I191" s="14">
        <v>0.01</v>
      </c>
      <c r="J191" s="13">
        <f t="shared" si="9"/>
        <v>1.2</v>
      </c>
      <c r="K191" s="1"/>
      <c r="L191" s="1"/>
      <c r="M191" s="1"/>
      <c r="N191" s="1"/>
      <c r="O191" s="1"/>
      <c r="P191" s="1"/>
      <c r="Q191" s="1"/>
      <c r="R191" s="1"/>
      <c r="S191" s="1"/>
      <c r="T191" s="1"/>
      <c r="U191" s="1"/>
      <c r="V191" s="1"/>
      <c r="W191" s="1"/>
      <c r="X191" s="1"/>
      <c r="Y191" s="1"/>
      <c r="Z191" s="1"/>
    </row>
    <row r="192" spans="1:26" ht="15.75" customHeight="1">
      <c r="A192" s="227"/>
      <c r="B192" s="227"/>
      <c r="C192" s="227"/>
      <c r="D192" s="5"/>
      <c r="E192" s="5"/>
      <c r="F192" s="227"/>
      <c r="G192" s="6" t="s">
        <v>134</v>
      </c>
      <c r="H192" s="14">
        <v>110</v>
      </c>
      <c r="I192" s="14">
        <v>0.01</v>
      </c>
      <c r="J192" s="13">
        <f t="shared" si="9"/>
        <v>1.1000000000000001</v>
      </c>
      <c r="K192" s="1"/>
      <c r="L192" s="1"/>
      <c r="M192" s="1"/>
      <c r="N192" s="1"/>
      <c r="O192" s="1"/>
      <c r="P192" s="1"/>
      <c r="Q192" s="1"/>
      <c r="R192" s="1"/>
      <c r="S192" s="1"/>
      <c r="T192" s="1"/>
      <c r="U192" s="1"/>
      <c r="V192" s="1"/>
      <c r="W192" s="1"/>
      <c r="X192" s="1"/>
      <c r="Y192" s="1"/>
      <c r="Z192" s="1"/>
    </row>
    <row r="193" spans="1:26" ht="15.75" customHeight="1">
      <c r="A193" s="227"/>
      <c r="B193" s="227"/>
      <c r="C193" s="227"/>
      <c r="D193" s="5"/>
      <c r="E193" s="5"/>
      <c r="F193" s="227"/>
      <c r="G193" s="6" t="s">
        <v>135</v>
      </c>
      <c r="H193" s="14">
        <v>290</v>
      </c>
      <c r="I193" s="14">
        <v>0.01</v>
      </c>
      <c r="J193" s="13">
        <f t="shared" si="9"/>
        <v>2.9</v>
      </c>
      <c r="K193" s="1"/>
      <c r="L193" s="1"/>
      <c r="M193" s="1"/>
      <c r="N193" s="1"/>
      <c r="O193" s="1"/>
      <c r="P193" s="1"/>
      <c r="Q193" s="1"/>
      <c r="R193" s="1"/>
      <c r="S193" s="1"/>
      <c r="T193" s="1"/>
      <c r="U193" s="1"/>
      <c r="V193" s="1"/>
      <c r="W193" s="1"/>
      <c r="X193" s="1"/>
      <c r="Y193" s="1"/>
      <c r="Z193" s="1"/>
    </row>
    <row r="194" spans="1:26" ht="15.75" customHeight="1">
      <c r="A194" s="227"/>
      <c r="B194" s="227"/>
      <c r="C194" s="227"/>
      <c r="D194" s="5"/>
      <c r="E194" s="5"/>
      <c r="F194" s="227"/>
      <c r="G194" s="6" t="s">
        <v>136</v>
      </c>
      <c r="H194" s="14">
        <v>50</v>
      </c>
      <c r="I194" s="14">
        <v>0.01</v>
      </c>
      <c r="J194" s="13">
        <f t="shared" si="9"/>
        <v>0.5</v>
      </c>
      <c r="K194" s="1"/>
      <c r="L194" s="1"/>
      <c r="M194" s="1"/>
      <c r="N194" s="1"/>
      <c r="O194" s="1"/>
      <c r="P194" s="1"/>
      <c r="Q194" s="1"/>
      <c r="R194" s="1"/>
      <c r="S194" s="1"/>
      <c r="T194" s="1"/>
      <c r="U194" s="1"/>
      <c r="V194" s="1"/>
      <c r="W194" s="1"/>
      <c r="X194" s="1"/>
      <c r="Y194" s="1"/>
      <c r="Z194" s="1"/>
    </row>
    <row r="195" spans="1:26" ht="15.75" customHeight="1">
      <c r="A195" s="227"/>
      <c r="B195" s="227"/>
      <c r="C195" s="227"/>
      <c r="D195" s="5"/>
      <c r="E195" s="5"/>
      <c r="F195" s="227"/>
      <c r="G195" s="6" t="s">
        <v>137</v>
      </c>
      <c r="H195" s="14">
        <v>380</v>
      </c>
      <c r="I195" s="14">
        <v>0.01</v>
      </c>
      <c r="J195" s="13">
        <f t="shared" si="9"/>
        <v>3.8000000000000003</v>
      </c>
      <c r="K195" s="1"/>
      <c r="L195" s="1"/>
      <c r="M195" s="1"/>
      <c r="N195" s="1"/>
      <c r="O195" s="1"/>
      <c r="P195" s="1"/>
      <c r="Q195" s="1"/>
      <c r="R195" s="1"/>
      <c r="S195" s="1"/>
      <c r="T195" s="1"/>
      <c r="U195" s="1"/>
      <c r="V195" s="1"/>
      <c r="W195" s="1"/>
      <c r="X195" s="1"/>
      <c r="Y195" s="1"/>
      <c r="Z195" s="1"/>
    </row>
    <row r="196" spans="1:26" ht="15.75" customHeight="1">
      <c r="A196" s="227"/>
      <c r="B196" s="227"/>
      <c r="C196" s="227"/>
      <c r="D196" s="5"/>
      <c r="E196" s="5"/>
      <c r="F196" s="227"/>
      <c r="G196" s="6" t="s">
        <v>138</v>
      </c>
      <c r="H196" s="14">
        <v>220</v>
      </c>
      <c r="I196" s="14">
        <v>0.01</v>
      </c>
      <c r="J196" s="13">
        <f t="shared" si="9"/>
        <v>2.2000000000000002</v>
      </c>
      <c r="K196" s="1"/>
      <c r="L196" s="1"/>
      <c r="M196" s="1"/>
      <c r="N196" s="1"/>
      <c r="O196" s="1"/>
      <c r="P196" s="1"/>
      <c r="Q196" s="1"/>
      <c r="R196" s="1"/>
      <c r="S196" s="1"/>
      <c r="T196" s="1"/>
      <c r="U196" s="1"/>
      <c r="V196" s="1"/>
      <c r="W196" s="1"/>
      <c r="X196" s="1"/>
      <c r="Y196" s="1"/>
      <c r="Z196" s="1"/>
    </row>
    <row r="197" spans="1:26" ht="15.75" customHeight="1">
      <c r="A197" s="227"/>
      <c r="B197" s="227"/>
      <c r="C197" s="227"/>
      <c r="D197" s="5"/>
      <c r="E197" s="5"/>
      <c r="F197" s="227"/>
      <c r="G197" s="6" t="s">
        <v>139</v>
      </c>
      <c r="H197" s="14">
        <v>240</v>
      </c>
      <c r="I197" s="14">
        <v>0.01</v>
      </c>
      <c r="J197" s="13">
        <f t="shared" si="9"/>
        <v>2.4</v>
      </c>
      <c r="K197" s="1"/>
      <c r="L197" s="1"/>
      <c r="M197" s="1"/>
      <c r="N197" s="1"/>
      <c r="O197" s="1"/>
      <c r="P197" s="1"/>
      <c r="Q197" s="1"/>
      <c r="R197" s="1"/>
      <c r="S197" s="1"/>
      <c r="T197" s="1"/>
      <c r="U197" s="1"/>
      <c r="V197" s="1"/>
      <c r="W197" s="1"/>
      <c r="X197" s="1"/>
      <c r="Y197" s="1"/>
      <c r="Z197" s="1"/>
    </row>
    <row r="198" spans="1:26" ht="15.75" customHeight="1">
      <c r="A198" s="228"/>
      <c r="B198" s="228"/>
      <c r="C198" s="228"/>
      <c r="D198" s="5"/>
      <c r="E198" s="5"/>
      <c r="F198" s="228"/>
      <c r="G198" s="6" t="s">
        <v>140</v>
      </c>
      <c r="H198" s="14">
        <v>220</v>
      </c>
      <c r="I198" s="14">
        <v>0.01</v>
      </c>
      <c r="J198" s="13">
        <f t="shared" si="9"/>
        <v>2.2000000000000002</v>
      </c>
      <c r="K198" s="1"/>
      <c r="L198" s="1"/>
      <c r="M198" s="1"/>
      <c r="N198" s="1"/>
      <c r="O198" s="1"/>
      <c r="P198" s="1"/>
      <c r="Q198" s="1"/>
      <c r="R198" s="1"/>
      <c r="S198" s="1"/>
      <c r="T198" s="1"/>
      <c r="U198" s="1"/>
      <c r="V198" s="1"/>
      <c r="W198" s="1"/>
      <c r="X198" s="1"/>
      <c r="Y198" s="1"/>
      <c r="Z198" s="1"/>
    </row>
    <row r="199" spans="1:26" ht="15.75" customHeight="1">
      <c r="A199" s="14">
        <v>4</v>
      </c>
      <c r="B199" s="8" t="s">
        <v>125</v>
      </c>
      <c r="C199" s="15" t="s">
        <v>125</v>
      </c>
      <c r="D199" s="5" t="s">
        <v>141</v>
      </c>
      <c r="E199" s="5" t="s">
        <v>127</v>
      </c>
      <c r="F199" s="6" t="s">
        <v>146</v>
      </c>
      <c r="G199" s="16" t="s">
        <v>147</v>
      </c>
      <c r="H199" s="17">
        <v>1</v>
      </c>
      <c r="I199" s="17">
        <v>0.5</v>
      </c>
      <c r="J199" s="13">
        <f t="shared" si="9"/>
        <v>0.5</v>
      </c>
      <c r="K199" s="1"/>
      <c r="L199" s="1"/>
      <c r="M199" s="1"/>
      <c r="N199" s="1"/>
      <c r="O199" s="1"/>
      <c r="P199" s="1"/>
      <c r="Q199" s="1"/>
      <c r="R199" s="1"/>
      <c r="S199" s="1"/>
      <c r="T199" s="1"/>
      <c r="U199" s="1"/>
      <c r="V199" s="1"/>
      <c r="W199" s="1"/>
      <c r="X199" s="1"/>
      <c r="Y199" s="1"/>
      <c r="Z199" s="1"/>
    </row>
    <row r="200" spans="1:26" ht="15.75" customHeight="1">
      <c r="A200" s="230">
        <v>5</v>
      </c>
      <c r="B200" s="229" t="s">
        <v>125</v>
      </c>
      <c r="C200" s="230" t="s">
        <v>125</v>
      </c>
      <c r="D200" s="5" t="s">
        <v>141</v>
      </c>
      <c r="E200" s="5" t="s">
        <v>127</v>
      </c>
      <c r="F200" s="232" t="s">
        <v>148</v>
      </c>
      <c r="G200" s="6" t="s">
        <v>149</v>
      </c>
      <c r="H200" s="14">
        <v>1</v>
      </c>
      <c r="I200" s="14">
        <v>0.5</v>
      </c>
      <c r="J200" s="13">
        <f t="shared" si="9"/>
        <v>0.5</v>
      </c>
      <c r="K200" s="1"/>
      <c r="L200" s="1"/>
      <c r="M200" s="1"/>
      <c r="N200" s="1"/>
      <c r="O200" s="1"/>
      <c r="P200" s="1"/>
      <c r="Q200" s="1"/>
      <c r="R200" s="1"/>
      <c r="S200" s="1"/>
      <c r="T200" s="1"/>
      <c r="U200" s="1"/>
      <c r="V200" s="1"/>
      <c r="W200" s="1"/>
      <c r="X200" s="1"/>
      <c r="Y200" s="1"/>
      <c r="Z200" s="1"/>
    </row>
    <row r="201" spans="1:26" ht="15.75" customHeight="1">
      <c r="A201" s="228"/>
      <c r="B201" s="228"/>
      <c r="C201" s="228"/>
      <c r="D201" s="5"/>
      <c r="E201" s="5"/>
      <c r="F201" s="228"/>
      <c r="G201" s="6" t="s">
        <v>150</v>
      </c>
      <c r="H201" s="14">
        <v>1</v>
      </c>
      <c r="I201" s="14">
        <v>7.5</v>
      </c>
      <c r="J201" s="13">
        <f t="shared" si="9"/>
        <v>7.5</v>
      </c>
      <c r="K201" s="1"/>
      <c r="L201" s="1"/>
      <c r="M201" s="1"/>
      <c r="N201" s="1"/>
      <c r="O201" s="1"/>
      <c r="P201" s="1"/>
      <c r="Q201" s="1"/>
      <c r="R201" s="1"/>
      <c r="S201" s="1"/>
      <c r="T201" s="1"/>
      <c r="U201" s="1"/>
      <c r="V201" s="1"/>
      <c r="W201" s="1"/>
      <c r="X201" s="1"/>
      <c r="Y201" s="1"/>
      <c r="Z201" s="1"/>
    </row>
    <row r="202" spans="1:26" ht="15.75" customHeight="1">
      <c r="A202" s="230">
        <v>6</v>
      </c>
      <c r="B202" s="229" t="s">
        <v>125</v>
      </c>
      <c r="C202" s="230" t="s">
        <v>125</v>
      </c>
      <c r="D202" s="5" t="s">
        <v>141</v>
      </c>
      <c r="E202" s="5" t="s">
        <v>127</v>
      </c>
      <c r="F202" s="232" t="s">
        <v>151</v>
      </c>
      <c r="G202" s="6" t="s">
        <v>136</v>
      </c>
      <c r="H202" s="14">
        <v>200</v>
      </c>
      <c r="I202" s="14">
        <v>0.01</v>
      </c>
      <c r="J202" s="13">
        <f t="shared" si="9"/>
        <v>2</v>
      </c>
      <c r="K202" s="1"/>
      <c r="L202" s="1"/>
      <c r="M202" s="1"/>
      <c r="N202" s="1"/>
      <c r="O202" s="1"/>
      <c r="P202" s="1"/>
      <c r="Q202" s="1"/>
      <c r="R202" s="1"/>
      <c r="S202" s="1"/>
      <c r="T202" s="1"/>
      <c r="U202" s="1"/>
      <c r="V202" s="1"/>
      <c r="W202" s="1"/>
      <c r="X202" s="1"/>
      <c r="Y202" s="1"/>
      <c r="Z202" s="1"/>
    </row>
    <row r="203" spans="1:26" ht="15.75" customHeight="1">
      <c r="A203" s="227"/>
      <c r="B203" s="227"/>
      <c r="C203" s="227"/>
      <c r="D203" s="5"/>
      <c r="E203" s="5"/>
      <c r="F203" s="227"/>
      <c r="G203" s="6" t="s">
        <v>137</v>
      </c>
      <c r="H203" s="14">
        <v>250</v>
      </c>
      <c r="I203" s="14">
        <v>0.01</v>
      </c>
      <c r="J203" s="13">
        <f t="shared" si="9"/>
        <v>2.5</v>
      </c>
      <c r="K203" s="1"/>
      <c r="L203" s="1"/>
      <c r="M203" s="1"/>
      <c r="N203" s="1"/>
      <c r="O203" s="1"/>
      <c r="P203" s="1"/>
      <c r="Q203" s="1"/>
      <c r="R203" s="1"/>
      <c r="S203" s="1"/>
      <c r="T203" s="1"/>
      <c r="U203" s="1"/>
      <c r="V203" s="1"/>
      <c r="W203" s="1"/>
      <c r="X203" s="1"/>
      <c r="Y203" s="1"/>
      <c r="Z203" s="1"/>
    </row>
    <row r="204" spans="1:26" ht="15.75" customHeight="1">
      <c r="A204" s="227"/>
      <c r="B204" s="227"/>
      <c r="C204" s="227"/>
      <c r="D204" s="5"/>
      <c r="E204" s="5"/>
      <c r="F204" s="227"/>
      <c r="G204" s="6" t="s">
        <v>138</v>
      </c>
      <c r="H204" s="14">
        <v>450</v>
      </c>
      <c r="I204" s="14">
        <v>0.01</v>
      </c>
      <c r="J204" s="13">
        <f t="shared" si="9"/>
        <v>4.5</v>
      </c>
      <c r="K204" s="1"/>
      <c r="L204" s="1"/>
      <c r="M204" s="1"/>
      <c r="N204" s="1"/>
      <c r="O204" s="1"/>
      <c r="P204" s="1"/>
      <c r="Q204" s="1"/>
      <c r="R204" s="1"/>
      <c r="S204" s="1"/>
      <c r="T204" s="1"/>
      <c r="U204" s="1"/>
      <c r="V204" s="1"/>
      <c r="W204" s="1"/>
      <c r="X204" s="1"/>
      <c r="Y204" s="1"/>
      <c r="Z204" s="1"/>
    </row>
    <row r="205" spans="1:26" ht="15.75" customHeight="1">
      <c r="A205" s="227"/>
      <c r="B205" s="227"/>
      <c r="C205" s="227"/>
      <c r="D205" s="5"/>
      <c r="E205" s="5"/>
      <c r="F205" s="227"/>
      <c r="G205" s="6" t="s">
        <v>139</v>
      </c>
      <c r="H205" s="14">
        <v>450</v>
      </c>
      <c r="I205" s="14">
        <v>0.01</v>
      </c>
      <c r="J205" s="13">
        <f t="shared" si="9"/>
        <v>4.5</v>
      </c>
      <c r="K205" s="1"/>
      <c r="L205" s="1"/>
      <c r="M205" s="1"/>
      <c r="N205" s="1"/>
      <c r="O205" s="1"/>
      <c r="P205" s="1"/>
      <c r="Q205" s="1"/>
      <c r="R205" s="1"/>
      <c r="S205" s="1"/>
      <c r="T205" s="1"/>
      <c r="U205" s="1"/>
      <c r="V205" s="1"/>
      <c r="W205" s="1"/>
      <c r="X205" s="1"/>
      <c r="Y205" s="1"/>
      <c r="Z205" s="1"/>
    </row>
    <row r="206" spans="1:26" ht="15.75" customHeight="1">
      <c r="A206" s="228"/>
      <c r="B206" s="228"/>
      <c r="C206" s="228"/>
      <c r="D206" s="5"/>
      <c r="E206" s="5"/>
      <c r="F206" s="228"/>
      <c r="G206" s="6" t="s">
        <v>140</v>
      </c>
      <c r="H206" s="14">
        <v>500</v>
      </c>
      <c r="I206" s="14">
        <v>0.01</v>
      </c>
      <c r="J206" s="13">
        <f t="shared" si="9"/>
        <v>5</v>
      </c>
      <c r="K206" s="1"/>
      <c r="L206" s="1"/>
      <c r="M206" s="1"/>
      <c r="N206" s="1"/>
      <c r="O206" s="1"/>
      <c r="P206" s="1"/>
      <c r="Q206" s="1"/>
      <c r="R206" s="1"/>
      <c r="S206" s="1"/>
      <c r="T206" s="1"/>
      <c r="U206" s="1"/>
      <c r="V206" s="1"/>
      <c r="W206" s="1"/>
      <c r="X206" s="1"/>
      <c r="Y206" s="1"/>
      <c r="Z206" s="1"/>
    </row>
    <row r="207" spans="1:26" ht="15.75" customHeight="1">
      <c r="A207" s="230">
        <v>7</v>
      </c>
      <c r="B207" s="229" t="s">
        <v>125</v>
      </c>
      <c r="C207" s="230" t="s">
        <v>125</v>
      </c>
      <c r="D207" s="5" t="s">
        <v>141</v>
      </c>
      <c r="E207" s="5" t="s">
        <v>127</v>
      </c>
      <c r="F207" s="229" t="s">
        <v>152</v>
      </c>
      <c r="G207" s="16" t="s">
        <v>153</v>
      </c>
      <c r="H207" s="14">
        <v>550</v>
      </c>
      <c r="I207" s="14">
        <v>0.01</v>
      </c>
      <c r="J207" s="18">
        <f t="shared" si="9"/>
        <v>5.5</v>
      </c>
      <c r="K207" s="1"/>
      <c r="L207" s="1"/>
      <c r="M207" s="1"/>
      <c r="N207" s="1"/>
      <c r="O207" s="1"/>
      <c r="P207" s="1"/>
      <c r="Q207" s="1"/>
      <c r="R207" s="1"/>
      <c r="S207" s="1"/>
      <c r="T207" s="1"/>
      <c r="U207" s="1"/>
      <c r="V207" s="1"/>
      <c r="W207" s="1"/>
      <c r="X207" s="1"/>
      <c r="Y207" s="1"/>
      <c r="Z207" s="1"/>
    </row>
    <row r="208" spans="1:26" ht="15.75" customHeight="1">
      <c r="A208" s="227"/>
      <c r="B208" s="227"/>
      <c r="C208" s="227"/>
      <c r="D208" s="5"/>
      <c r="E208" s="5"/>
      <c r="F208" s="227"/>
      <c r="G208" s="6" t="s">
        <v>154</v>
      </c>
      <c r="H208" s="14">
        <v>1</v>
      </c>
      <c r="I208" s="14">
        <v>7.5</v>
      </c>
      <c r="J208" s="13">
        <f t="shared" si="9"/>
        <v>7.5</v>
      </c>
      <c r="K208" s="1"/>
      <c r="L208" s="1"/>
      <c r="M208" s="1"/>
      <c r="N208" s="1"/>
      <c r="O208" s="1"/>
      <c r="P208" s="1"/>
      <c r="Q208" s="1"/>
      <c r="R208" s="1"/>
      <c r="S208" s="1"/>
      <c r="T208" s="1"/>
      <c r="U208" s="1"/>
      <c r="V208" s="1"/>
      <c r="W208" s="1"/>
      <c r="X208" s="1"/>
      <c r="Y208" s="1"/>
      <c r="Z208" s="1"/>
    </row>
    <row r="209" spans="1:26" ht="15.75" customHeight="1">
      <c r="A209" s="228"/>
      <c r="B209" s="228"/>
      <c r="C209" s="228"/>
      <c r="D209" s="5"/>
      <c r="E209" s="5"/>
      <c r="F209" s="228"/>
      <c r="G209" s="16" t="s">
        <v>155</v>
      </c>
      <c r="H209" s="17">
        <v>1</v>
      </c>
      <c r="I209" s="19">
        <v>0.5</v>
      </c>
      <c r="J209" s="13">
        <f t="shared" si="9"/>
        <v>0.5</v>
      </c>
      <c r="K209" s="1"/>
      <c r="L209" s="1"/>
      <c r="M209" s="1"/>
      <c r="N209" s="1"/>
      <c r="O209" s="1"/>
      <c r="P209" s="1"/>
      <c r="Q209" s="1"/>
      <c r="R209" s="1"/>
      <c r="S209" s="1"/>
      <c r="T209" s="1"/>
      <c r="U209" s="1"/>
      <c r="V209" s="1"/>
      <c r="W209" s="1"/>
      <c r="X209" s="1"/>
      <c r="Y209" s="1"/>
      <c r="Z209" s="1"/>
    </row>
    <row r="210" spans="1:26" ht="15.75" customHeight="1">
      <c r="A210" s="230">
        <v>8</v>
      </c>
      <c r="B210" s="8" t="s">
        <v>125</v>
      </c>
      <c r="C210" s="15" t="s">
        <v>125</v>
      </c>
      <c r="D210" s="5" t="s">
        <v>141</v>
      </c>
      <c r="E210" s="5" t="s">
        <v>127</v>
      </c>
      <c r="F210" s="6" t="s">
        <v>156</v>
      </c>
      <c r="G210" s="6" t="s">
        <v>157</v>
      </c>
      <c r="H210" s="14">
        <v>1</v>
      </c>
      <c r="I210" s="14">
        <v>0.5</v>
      </c>
      <c r="J210" s="13">
        <f t="shared" si="9"/>
        <v>0.5</v>
      </c>
      <c r="K210" s="1"/>
      <c r="L210" s="1"/>
      <c r="M210" s="1"/>
      <c r="N210" s="1"/>
      <c r="O210" s="1"/>
      <c r="P210" s="1"/>
      <c r="Q210" s="1"/>
      <c r="R210" s="1"/>
      <c r="S210" s="1"/>
      <c r="T210" s="1"/>
      <c r="U210" s="1"/>
      <c r="V210" s="1"/>
      <c r="W210" s="1"/>
      <c r="X210" s="1"/>
      <c r="Y210" s="1"/>
      <c r="Z210" s="1"/>
    </row>
    <row r="211" spans="1:26" ht="15.75" customHeight="1">
      <c r="A211" s="227"/>
      <c r="B211" s="8"/>
      <c r="C211" s="15"/>
      <c r="D211" s="5"/>
      <c r="E211" s="5"/>
      <c r="F211" s="6"/>
      <c r="G211" s="6" t="s">
        <v>155</v>
      </c>
      <c r="H211" s="14">
        <v>1</v>
      </c>
      <c r="I211" s="14">
        <v>0.5</v>
      </c>
      <c r="J211" s="13">
        <f t="shared" si="9"/>
        <v>0.5</v>
      </c>
      <c r="K211" s="1"/>
      <c r="L211" s="1"/>
      <c r="M211" s="1"/>
      <c r="N211" s="1"/>
      <c r="O211" s="1"/>
      <c r="P211" s="1"/>
      <c r="Q211" s="1"/>
      <c r="R211" s="1"/>
      <c r="S211" s="1"/>
      <c r="T211" s="1"/>
      <c r="U211" s="1"/>
      <c r="V211" s="1"/>
      <c r="W211" s="1"/>
      <c r="X211" s="1"/>
      <c r="Y211" s="1"/>
      <c r="Z211" s="1"/>
    </row>
    <row r="212" spans="1:26" ht="15.75" customHeight="1">
      <c r="A212" s="227"/>
      <c r="B212" s="8"/>
      <c r="C212" s="15"/>
      <c r="D212" s="5"/>
      <c r="E212" s="5"/>
      <c r="F212" s="6"/>
      <c r="G212" s="6" t="s">
        <v>158</v>
      </c>
      <c r="H212" s="14">
        <v>1</v>
      </c>
      <c r="I212" s="14">
        <v>0.5</v>
      </c>
      <c r="J212" s="13">
        <f t="shared" si="9"/>
        <v>0.5</v>
      </c>
      <c r="K212" s="1"/>
      <c r="L212" s="1"/>
      <c r="M212" s="1"/>
      <c r="N212" s="1"/>
      <c r="O212" s="1"/>
      <c r="P212" s="1"/>
      <c r="Q212" s="1"/>
      <c r="R212" s="1"/>
      <c r="S212" s="1"/>
      <c r="T212" s="1"/>
      <c r="U212" s="1"/>
      <c r="V212" s="1"/>
      <c r="W212" s="1"/>
      <c r="X212" s="1"/>
      <c r="Y212" s="1"/>
      <c r="Z212" s="1"/>
    </row>
    <row r="213" spans="1:26" ht="15.75" customHeight="1">
      <c r="A213" s="227"/>
      <c r="B213" s="8"/>
      <c r="C213" s="15"/>
      <c r="D213" s="5"/>
      <c r="E213" s="5"/>
      <c r="F213" s="6"/>
      <c r="G213" s="6" t="s">
        <v>159</v>
      </c>
      <c r="H213" s="14">
        <v>100</v>
      </c>
      <c r="I213" s="14">
        <v>0.01</v>
      </c>
      <c r="J213" s="13">
        <f t="shared" si="9"/>
        <v>1</v>
      </c>
      <c r="K213" s="1"/>
      <c r="L213" s="1"/>
      <c r="M213" s="1"/>
      <c r="N213" s="1"/>
      <c r="O213" s="1"/>
      <c r="P213" s="1"/>
      <c r="Q213" s="1"/>
      <c r="R213" s="1"/>
      <c r="S213" s="1"/>
      <c r="T213" s="1"/>
      <c r="U213" s="1"/>
      <c r="V213" s="1"/>
      <c r="W213" s="1"/>
      <c r="X213" s="1"/>
      <c r="Y213" s="1"/>
      <c r="Z213" s="1"/>
    </row>
    <row r="214" spans="1:26" ht="15.75" customHeight="1">
      <c r="A214" s="227"/>
      <c r="B214" s="8"/>
      <c r="C214" s="15"/>
      <c r="D214" s="5"/>
      <c r="E214" s="5"/>
      <c r="F214" s="6"/>
      <c r="G214" s="6" t="s">
        <v>160</v>
      </c>
      <c r="H214" s="14">
        <v>60</v>
      </c>
      <c r="I214" s="14">
        <v>0.01</v>
      </c>
      <c r="J214" s="13">
        <f t="shared" si="9"/>
        <v>0.6</v>
      </c>
      <c r="K214" s="1"/>
      <c r="L214" s="1"/>
      <c r="M214" s="1"/>
      <c r="N214" s="1"/>
      <c r="O214" s="1"/>
      <c r="P214" s="1"/>
      <c r="Q214" s="1"/>
      <c r="R214" s="1"/>
      <c r="S214" s="1"/>
      <c r="T214" s="1"/>
      <c r="U214" s="1"/>
      <c r="V214" s="1"/>
      <c r="W214" s="1"/>
      <c r="X214" s="1"/>
      <c r="Y214" s="1"/>
      <c r="Z214" s="1"/>
    </row>
    <row r="215" spans="1:26" ht="15.75" customHeight="1">
      <c r="A215" s="227"/>
      <c r="B215" s="8"/>
      <c r="C215" s="15"/>
      <c r="D215" s="5"/>
      <c r="E215" s="5"/>
      <c r="F215" s="6"/>
      <c r="G215" s="6" t="s">
        <v>161</v>
      </c>
      <c r="H215" s="14">
        <v>70</v>
      </c>
      <c r="I215" s="14">
        <v>0.01</v>
      </c>
      <c r="J215" s="13">
        <f t="shared" si="9"/>
        <v>0.70000000000000007</v>
      </c>
      <c r="K215" s="1"/>
      <c r="L215" s="1"/>
      <c r="M215" s="1"/>
      <c r="N215" s="1"/>
      <c r="O215" s="1"/>
      <c r="P215" s="1"/>
      <c r="Q215" s="1"/>
      <c r="R215" s="1"/>
      <c r="S215" s="1"/>
      <c r="T215" s="1"/>
      <c r="U215" s="1"/>
      <c r="V215" s="1"/>
      <c r="W215" s="1"/>
      <c r="X215" s="1"/>
      <c r="Y215" s="1"/>
      <c r="Z215" s="1"/>
    </row>
    <row r="216" spans="1:26" ht="15.75" customHeight="1">
      <c r="A216" s="227"/>
      <c r="B216" s="8"/>
      <c r="C216" s="15"/>
      <c r="D216" s="5"/>
      <c r="E216" s="5"/>
      <c r="F216" s="6"/>
      <c r="G216" s="6" t="s">
        <v>162</v>
      </c>
      <c r="H216" s="14">
        <v>70</v>
      </c>
      <c r="I216" s="14">
        <v>0.01</v>
      </c>
      <c r="J216" s="13">
        <f t="shared" si="9"/>
        <v>0.70000000000000007</v>
      </c>
      <c r="K216" s="1"/>
      <c r="L216" s="1"/>
      <c r="M216" s="1"/>
      <c r="N216" s="1"/>
      <c r="O216" s="1"/>
      <c r="P216" s="1"/>
      <c r="Q216" s="1"/>
      <c r="R216" s="1"/>
      <c r="S216" s="1"/>
      <c r="T216" s="1"/>
      <c r="U216" s="1"/>
      <c r="V216" s="1"/>
      <c r="W216" s="1"/>
      <c r="X216" s="1"/>
      <c r="Y216" s="1"/>
      <c r="Z216" s="1"/>
    </row>
    <row r="217" spans="1:26" ht="15.75" customHeight="1">
      <c r="A217" s="227"/>
      <c r="B217" s="8"/>
      <c r="C217" s="15"/>
      <c r="D217" s="5"/>
      <c r="E217" s="5"/>
      <c r="F217" s="6"/>
      <c r="G217" s="6" t="s">
        <v>163</v>
      </c>
      <c r="H217" s="14">
        <v>40</v>
      </c>
      <c r="I217" s="14">
        <v>0.01</v>
      </c>
      <c r="J217" s="13">
        <f t="shared" si="9"/>
        <v>0.4</v>
      </c>
      <c r="K217" s="1"/>
      <c r="L217" s="1"/>
      <c r="M217" s="1"/>
      <c r="N217" s="1"/>
      <c r="O217" s="1"/>
      <c r="P217" s="1"/>
      <c r="Q217" s="1"/>
      <c r="R217" s="1"/>
      <c r="S217" s="1"/>
      <c r="T217" s="1"/>
      <c r="U217" s="1"/>
      <c r="V217" s="1"/>
      <c r="W217" s="1"/>
      <c r="X217" s="1"/>
      <c r="Y217" s="1"/>
      <c r="Z217" s="1"/>
    </row>
    <row r="218" spans="1:26" ht="15.75" customHeight="1">
      <c r="A218" s="227"/>
      <c r="B218" s="8"/>
      <c r="C218" s="15"/>
      <c r="D218" s="5"/>
      <c r="E218" s="5"/>
      <c r="F218" s="6"/>
      <c r="G218" s="6" t="s">
        <v>164</v>
      </c>
      <c r="H218" s="14">
        <v>65</v>
      </c>
      <c r="I218" s="14">
        <v>0.01</v>
      </c>
      <c r="J218" s="13">
        <f t="shared" si="9"/>
        <v>0.65</v>
      </c>
      <c r="K218" s="1"/>
      <c r="L218" s="1"/>
      <c r="M218" s="1"/>
      <c r="N218" s="1"/>
      <c r="O218" s="1"/>
      <c r="P218" s="1"/>
      <c r="Q218" s="1"/>
      <c r="R218" s="1"/>
      <c r="S218" s="1"/>
      <c r="T218" s="1"/>
      <c r="U218" s="1"/>
      <c r="V218" s="1"/>
      <c r="W218" s="1"/>
      <c r="X218" s="1"/>
      <c r="Y218" s="1"/>
      <c r="Z218" s="1"/>
    </row>
    <row r="219" spans="1:26" ht="15.75" customHeight="1">
      <c r="A219" s="227"/>
      <c r="B219" s="8"/>
      <c r="C219" s="15"/>
      <c r="D219" s="5"/>
      <c r="E219" s="5"/>
      <c r="F219" s="6"/>
      <c r="G219" s="6" t="s">
        <v>165</v>
      </c>
      <c r="H219" s="14">
        <v>150</v>
      </c>
      <c r="I219" s="14">
        <v>0.01</v>
      </c>
      <c r="J219" s="13">
        <f t="shared" si="9"/>
        <v>1.5</v>
      </c>
      <c r="K219" s="1"/>
      <c r="L219" s="1"/>
      <c r="M219" s="1"/>
      <c r="N219" s="1"/>
      <c r="O219" s="1"/>
      <c r="P219" s="1"/>
      <c r="Q219" s="1"/>
      <c r="R219" s="1"/>
      <c r="S219" s="1"/>
      <c r="T219" s="1"/>
      <c r="U219" s="1"/>
      <c r="V219" s="1"/>
      <c r="W219" s="1"/>
      <c r="X219" s="1"/>
      <c r="Y219" s="1"/>
      <c r="Z219" s="1"/>
    </row>
    <row r="220" spans="1:26" ht="15.75" customHeight="1">
      <c r="A220" s="227"/>
      <c r="B220" s="8"/>
      <c r="C220" s="15"/>
      <c r="D220" s="5"/>
      <c r="E220" s="5"/>
      <c r="F220" s="6"/>
      <c r="G220" s="6" t="s">
        <v>166</v>
      </c>
      <c r="H220" s="14">
        <v>30</v>
      </c>
      <c r="I220" s="14">
        <v>0.01</v>
      </c>
      <c r="J220" s="13">
        <f t="shared" si="9"/>
        <v>0.3</v>
      </c>
      <c r="K220" s="1"/>
      <c r="L220" s="1"/>
      <c r="M220" s="1"/>
      <c r="N220" s="1"/>
      <c r="O220" s="1"/>
      <c r="P220" s="1"/>
      <c r="Q220" s="1"/>
      <c r="R220" s="1"/>
      <c r="S220" s="1"/>
      <c r="T220" s="1"/>
      <c r="U220" s="1"/>
      <c r="V220" s="1"/>
      <c r="W220" s="1"/>
      <c r="X220" s="1"/>
      <c r="Y220" s="1"/>
      <c r="Z220" s="1"/>
    </row>
    <row r="221" spans="1:26" ht="15.75" customHeight="1">
      <c r="A221" s="228"/>
      <c r="B221" s="8"/>
      <c r="C221" s="15"/>
      <c r="D221" s="5"/>
      <c r="E221" s="5"/>
      <c r="F221" s="6"/>
      <c r="G221" s="6" t="s">
        <v>167</v>
      </c>
      <c r="H221" s="14">
        <v>15</v>
      </c>
      <c r="I221" s="14">
        <v>0.01</v>
      </c>
      <c r="J221" s="13">
        <f t="shared" si="9"/>
        <v>0.15</v>
      </c>
      <c r="K221" s="1"/>
      <c r="L221" s="1"/>
      <c r="M221" s="1"/>
      <c r="N221" s="1"/>
      <c r="O221" s="1"/>
      <c r="P221" s="1"/>
      <c r="Q221" s="1"/>
      <c r="R221" s="1"/>
      <c r="S221" s="1"/>
      <c r="T221" s="1"/>
      <c r="U221" s="1"/>
      <c r="V221" s="1"/>
      <c r="W221" s="1"/>
      <c r="X221" s="1"/>
      <c r="Y221" s="1"/>
      <c r="Z221" s="1"/>
    </row>
    <row r="222" spans="1:26" ht="15.75" customHeight="1">
      <c r="A222" s="230">
        <v>9</v>
      </c>
      <c r="B222" s="8" t="s">
        <v>125</v>
      </c>
      <c r="C222" s="15" t="s">
        <v>125</v>
      </c>
      <c r="D222" s="5" t="s">
        <v>141</v>
      </c>
      <c r="E222" s="5" t="s">
        <v>127</v>
      </c>
      <c r="F222" s="6" t="s">
        <v>168</v>
      </c>
      <c r="G222" s="6" t="s">
        <v>154</v>
      </c>
      <c r="H222" s="14">
        <v>1</v>
      </c>
      <c r="I222" s="14">
        <v>7.5</v>
      </c>
      <c r="J222" s="13">
        <f t="shared" si="9"/>
        <v>7.5</v>
      </c>
      <c r="K222" s="1"/>
      <c r="L222" s="1"/>
      <c r="M222" s="1"/>
      <c r="N222" s="1"/>
      <c r="O222" s="1"/>
      <c r="P222" s="1"/>
      <c r="Q222" s="1"/>
      <c r="R222" s="1"/>
      <c r="S222" s="1"/>
      <c r="T222" s="1"/>
      <c r="U222" s="1"/>
      <c r="V222" s="1"/>
      <c r="W222" s="1"/>
      <c r="X222" s="1"/>
      <c r="Y222" s="1"/>
      <c r="Z222" s="1"/>
    </row>
    <row r="223" spans="1:26" ht="15.75" customHeight="1">
      <c r="A223" s="227"/>
      <c r="B223" s="8"/>
      <c r="C223" s="15"/>
      <c r="D223" s="5"/>
      <c r="E223" s="5"/>
      <c r="F223" s="6"/>
      <c r="G223" s="6" t="s">
        <v>163</v>
      </c>
      <c r="H223" s="14">
        <v>200</v>
      </c>
      <c r="I223" s="14">
        <v>0.01</v>
      </c>
      <c r="J223" s="13">
        <f t="shared" si="9"/>
        <v>2</v>
      </c>
      <c r="K223" s="1"/>
      <c r="L223" s="1"/>
      <c r="M223" s="1"/>
      <c r="N223" s="1"/>
      <c r="O223" s="1"/>
      <c r="P223" s="1"/>
      <c r="Q223" s="1"/>
      <c r="R223" s="1"/>
      <c r="S223" s="1"/>
      <c r="T223" s="1"/>
      <c r="U223" s="1"/>
      <c r="V223" s="1"/>
      <c r="W223" s="1"/>
      <c r="X223" s="1"/>
      <c r="Y223" s="1"/>
      <c r="Z223" s="1"/>
    </row>
    <row r="224" spans="1:26" ht="15.75" customHeight="1">
      <c r="A224" s="227"/>
      <c r="B224" s="8"/>
      <c r="C224" s="15"/>
      <c r="D224" s="5"/>
      <c r="E224" s="5"/>
      <c r="F224" s="6"/>
      <c r="G224" s="6" t="s">
        <v>164</v>
      </c>
      <c r="H224" s="14">
        <v>250</v>
      </c>
      <c r="I224" s="14">
        <v>0.01</v>
      </c>
      <c r="J224" s="13">
        <f t="shared" si="9"/>
        <v>2.5</v>
      </c>
      <c r="K224" s="1"/>
      <c r="L224" s="1"/>
      <c r="M224" s="1"/>
      <c r="N224" s="1"/>
      <c r="O224" s="1"/>
      <c r="P224" s="1"/>
      <c r="Q224" s="1"/>
      <c r="R224" s="1"/>
      <c r="S224" s="1"/>
      <c r="T224" s="1"/>
      <c r="U224" s="1"/>
      <c r="V224" s="1"/>
      <c r="W224" s="1"/>
      <c r="X224" s="1"/>
      <c r="Y224" s="1"/>
      <c r="Z224" s="1"/>
    </row>
    <row r="225" spans="1:26" ht="15.75" customHeight="1">
      <c r="A225" s="227"/>
      <c r="B225" s="8"/>
      <c r="C225" s="15"/>
      <c r="D225" s="5"/>
      <c r="E225" s="5"/>
      <c r="F225" s="6"/>
      <c r="G225" s="6" t="s">
        <v>165</v>
      </c>
      <c r="H225" s="14">
        <v>250</v>
      </c>
      <c r="I225" s="14">
        <v>0.01</v>
      </c>
      <c r="J225" s="13">
        <f t="shared" si="9"/>
        <v>2.5</v>
      </c>
      <c r="K225" s="1"/>
      <c r="L225" s="1"/>
      <c r="M225" s="1"/>
      <c r="N225" s="1"/>
      <c r="O225" s="1"/>
      <c r="P225" s="1"/>
      <c r="Q225" s="1"/>
      <c r="R225" s="1"/>
      <c r="S225" s="1"/>
      <c r="T225" s="1"/>
      <c r="U225" s="1"/>
      <c r="V225" s="1"/>
      <c r="W225" s="1"/>
      <c r="X225" s="1"/>
      <c r="Y225" s="1"/>
      <c r="Z225" s="1"/>
    </row>
    <row r="226" spans="1:26" ht="15.75" customHeight="1">
      <c r="A226" s="227"/>
      <c r="B226" s="8"/>
      <c r="C226" s="15"/>
      <c r="D226" s="5"/>
      <c r="E226" s="5"/>
      <c r="F226" s="6"/>
      <c r="G226" s="6" t="s">
        <v>166</v>
      </c>
      <c r="H226" s="14">
        <v>300</v>
      </c>
      <c r="I226" s="14">
        <v>0.01</v>
      </c>
      <c r="J226" s="13">
        <f t="shared" si="9"/>
        <v>3</v>
      </c>
      <c r="K226" s="1"/>
      <c r="L226" s="1"/>
      <c r="M226" s="1"/>
      <c r="N226" s="1"/>
      <c r="O226" s="1"/>
      <c r="P226" s="1"/>
      <c r="Q226" s="1"/>
      <c r="R226" s="1"/>
      <c r="S226" s="1"/>
      <c r="T226" s="1"/>
      <c r="U226" s="1"/>
      <c r="V226" s="1"/>
      <c r="W226" s="1"/>
      <c r="X226" s="1"/>
      <c r="Y226" s="1"/>
      <c r="Z226" s="1"/>
    </row>
    <row r="227" spans="1:26" ht="15.75" customHeight="1">
      <c r="A227" s="228"/>
      <c r="B227" s="8"/>
      <c r="C227" s="15"/>
      <c r="D227" s="5"/>
      <c r="E227" s="5"/>
      <c r="F227" s="6"/>
      <c r="G227" s="6" t="s">
        <v>167</v>
      </c>
      <c r="H227" s="14">
        <v>300</v>
      </c>
      <c r="I227" s="14">
        <v>0.01</v>
      </c>
      <c r="J227" s="13">
        <f t="shared" si="9"/>
        <v>3</v>
      </c>
      <c r="K227" s="1"/>
      <c r="L227" s="1"/>
      <c r="M227" s="1"/>
      <c r="N227" s="1"/>
      <c r="O227" s="1"/>
      <c r="P227" s="1"/>
      <c r="Q227" s="1"/>
      <c r="R227" s="1"/>
      <c r="S227" s="1"/>
      <c r="T227" s="1"/>
      <c r="U227" s="1"/>
      <c r="V227" s="1"/>
      <c r="W227" s="1"/>
      <c r="X227" s="1"/>
      <c r="Y227" s="1"/>
      <c r="Z227" s="1"/>
    </row>
    <row r="228" spans="1:26" ht="15.75" customHeight="1">
      <c r="A228" s="230">
        <v>10</v>
      </c>
      <c r="B228" s="8" t="s">
        <v>125</v>
      </c>
      <c r="C228" s="15" t="s">
        <v>125</v>
      </c>
      <c r="D228" s="5" t="s">
        <v>141</v>
      </c>
      <c r="E228" s="5" t="s">
        <v>127</v>
      </c>
      <c r="F228" s="6" t="s">
        <v>169</v>
      </c>
      <c r="G228" s="6"/>
      <c r="H228" s="14"/>
      <c r="I228" s="14"/>
      <c r="J228" s="13"/>
      <c r="K228" s="1"/>
      <c r="L228" s="1"/>
      <c r="M228" s="1"/>
      <c r="N228" s="1"/>
      <c r="O228" s="1"/>
      <c r="P228" s="1"/>
      <c r="Q228" s="1"/>
      <c r="R228" s="1"/>
      <c r="S228" s="1"/>
      <c r="T228" s="1"/>
      <c r="U228" s="1"/>
      <c r="V228" s="1"/>
      <c r="W228" s="1"/>
      <c r="X228" s="1"/>
      <c r="Y228" s="1"/>
      <c r="Z228" s="1"/>
    </row>
    <row r="229" spans="1:26" ht="15.75" customHeight="1">
      <c r="A229" s="227"/>
      <c r="B229" s="8"/>
      <c r="C229" s="15"/>
      <c r="D229" s="5"/>
      <c r="E229" s="5"/>
      <c r="F229" s="6"/>
      <c r="G229" s="6" t="s">
        <v>170</v>
      </c>
      <c r="H229" s="14">
        <v>1</v>
      </c>
      <c r="I229" s="14">
        <v>0.5</v>
      </c>
      <c r="J229" s="13">
        <f t="shared" ref="J229:J237" si="10">I229*H229</f>
        <v>0.5</v>
      </c>
      <c r="K229" s="1"/>
      <c r="L229" s="1"/>
      <c r="M229" s="1"/>
      <c r="N229" s="1"/>
      <c r="O229" s="1"/>
      <c r="P229" s="1"/>
      <c r="Q229" s="1"/>
      <c r="R229" s="1"/>
      <c r="S229" s="1"/>
      <c r="T229" s="1"/>
      <c r="U229" s="1"/>
      <c r="V229" s="1"/>
      <c r="W229" s="1"/>
      <c r="X229" s="1"/>
      <c r="Y229" s="1"/>
      <c r="Z229" s="1"/>
    </row>
    <row r="230" spans="1:26" ht="15.75" customHeight="1">
      <c r="A230" s="227"/>
      <c r="B230" s="8"/>
      <c r="C230" s="15"/>
      <c r="D230" s="5"/>
      <c r="E230" s="5"/>
      <c r="F230" s="6"/>
      <c r="G230" s="6" t="s">
        <v>154</v>
      </c>
      <c r="H230" s="14">
        <v>1</v>
      </c>
      <c r="I230" s="14">
        <v>7.5</v>
      </c>
      <c r="J230" s="13">
        <f t="shared" si="10"/>
        <v>7.5</v>
      </c>
      <c r="K230" s="1"/>
      <c r="L230" s="1"/>
      <c r="M230" s="1"/>
      <c r="N230" s="1"/>
      <c r="O230" s="1"/>
      <c r="P230" s="1"/>
      <c r="Q230" s="1"/>
      <c r="R230" s="1"/>
      <c r="S230" s="1"/>
      <c r="T230" s="1"/>
      <c r="U230" s="1"/>
      <c r="V230" s="1"/>
      <c r="W230" s="1"/>
      <c r="X230" s="1"/>
      <c r="Y230" s="1"/>
      <c r="Z230" s="1"/>
    </row>
    <row r="231" spans="1:26" ht="15.75" customHeight="1">
      <c r="A231" s="227"/>
      <c r="B231" s="8"/>
      <c r="C231" s="15"/>
      <c r="D231" s="5"/>
      <c r="E231" s="5"/>
      <c r="F231" s="6"/>
      <c r="G231" s="6" t="s">
        <v>171</v>
      </c>
      <c r="H231" s="14">
        <v>200</v>
      </c>
      <c r="I231" s="14">
        <v>0.01</v>
      </c>
      <c r="J231" s="13">
        <f t="shared" si="10"/>
        <v>2</v>
      </c>
      <c r="K231" s="1"/>
      <c r="L231" s="1"/>
      <c r="M231" s="1"/>
      <c r="N231" s="1"/>
      <c r="O231" s="1"/>
      <c r="P231" s="1"/>
      <c r="Q231" s="1"/>
      <c r="R231" s="1"/>
      <c r="S231" s="1"/>
      <c r="T231" s="1"/>
      <c r="U231" s="1"/>
      <c r="V231" s="1"/>
      <c r="W231" s="1"/>
      <c r="X231" s="1"/>
      <c r="Y231" s="1"/>
      <c r="Z231" s="1"/>
    </row>
    <row r="232" spans="1:26" ht="15.75" customHeight="1">
      <c r="A232" s="227"/>
      <c r="B232" s="8"/>
      <c r="C232" s="15"/>
      <c r="D232" s="5"/>
      <c r="E232" s="5"/>
      <c r="F232" s="6"/>
      <c r="G232" s="6" t="s">
        <v>172</v>
      </c>
      <c r="H232" s="14">
        <v>200</v>
      </c>
      <c r="I232" s="14">
        <v>0.01</v>
      </c>
      <c r="J232" s="13">
        <f t="shared" si="10"/>
        <v>2</v>
      </c>
      <c r="K232" s="1"/>
      <c r="L232" s="1"/>
      <c r="M232" s="1"/>
      <c r="N232" s="1"/>
      <c r="O232" s="1"/>
      <c r="P232" s="1"/>
      <c r="Q232" s="1"/>
      <c r="R232" s="1"/>
      <c r="S232" s="1"/>
      <c r="T232" s="1"/>
      <c r="U232" s="1"/>
      <c r="V232" s="1"/>
      <c r="W232" s="1"/>
      <c r="X232" s="1"/>
      <c r="Y232" s="1"/>
      <c r="Z232" s="1"/>
    </row>
    <row r="233" spans="1:26" ht="15.75" customHeight="1">
      <c r="A233" s="227"/>
      <c r="B233" s="8"/>
      <c r="C233" s="15"/>
      <c r="D233" s="5"/>
      <c r="E233" s="5"/>
      <c r="F233" s="6"/>
      <c r="G233" s="6" t="s">
        <v>173</v>
      </c>
      <c r="H233" s="14">
        <v>300</v>
      </c>
      <c r="I233" s="14">
        <v>0.01</v>
      </c>
      <c r="J233" s="13">
        <f t="shared" si="10"/>
        <v>3</v>
      </c>
      <c r="K233" s="1"/>
      <c r="L233" s="1"/>
      <c r="M233" s="1"/>
      <c r="N233" s="1"/>
      <c r="O233" s="1"/>
      <c r="P233" s="1"/>
      <c r="Q233" s="1"/>
      <c r="R233" s="1"/>
      <c r="S233" s="1"/>
      <c r="T233" s="1"/>
      <c r="U233" s="1"/>
      <c r="V233" s="1"/>
      <c r="W233" s="1"/>
      <c r="X233" s="1"/>
      <c r="Y233" s="1"/>
      <c r="Z233" s="1"/>
    </row>
    <row r="234" spans="1:26" ht="15.75" customHeight="1">
      <c r="A234" s="227"/>
      <c r="B234" s="8"/>
      <c r="C234" s="15"/>
      <c r="D234" s="5"/>
      <c r="E234" s="5"/>
      <c r="F234" s="6"/>
      <c r="G234" s="6" t="s">
        <v>174</v>
      </c>
      <c r="H234" s="14">
        <v>330</v>
      </c>
      <c r="I234" s="14">
        <v>0.01</v>
      </c>
      <c r="J234" s="13">
        <f t="shared" si="10"/>
        <v>3.3000000000000003</v>
      </c>
      <c r="K234" s="1"/>
      <c r="L234" s="1"/>
      <c r="M234" s="1"/>
      <c r="N234" s="1"/>
      <c r="O234" s="1"/>
      <c r="P234" s="1"/>
      <c r="Q234" s="1"/>
      <c r="R234" s="1"/>
      <c r="S234" s="1"/>
      <c r="T234" s="1"/>
      <c r="U234" s="1"/>
      <c r="V234" s="1"/>
      <c r="W234" s="1"/>
      <c r="X234" s="1"/>
      <c r="Y234" s="1"/>
      <c r="Z234" s="1"/>
    </row>
    <row r="235" spans="1:26" ht="15.75" customHeight="1">
      <c r="A235" s="227"/>
      <c r="B235" s="8"/>
      <c r="C235" s="15"/>
      <c r="D235" s="5"/>
      <c r="E235" s="5"/>
      <c r="F235" s="6"/>
      <c r="G235" s="6" t="s">
        <v>175</v>
      </c>
      <c r="H235" s="14">
        <v>450</v>
      </c>
      <c r="I235" s="14">
        <v>0.01</v>
      </c>
      <c r="J235" s="13">
        <f t="shared" si="10"/>
        <v>4.5</v>
      </c>
      <c r="K235" s="1"/>
      <c r="L235" s="1"/>
      <c r="M235" s="1"/>
      <c r="N235" s="1"/>
      <c r="O235" s="1"/>
      <c r="P235" s="1"/>
      <c r="Q235" s="1"/>
      <c r="R235" s="1"/>
      <c r="S235" s="1"/>
      <c r="T235" s="1"/>
      <c r="U235" s="1"/>
      <c r="V235" s="1"/>
      <c r="W235" s="1"/>
      <c r="X235" s="1"/>
      <c r="Y235" s="1"/>
      <c r="Z235" s="1"/>
    </row>
    <row r="236" spans="1:26" ht="15.75" customHeight="1">
      <c r="A236" s="227"/>
      <c r="B236" s="8"/>
      <c r="C236" s="15"/>
      <c r="D236" s="5"/>
      <c r="E236" s="5"/>
      <c r="F236" s="6"/>
      <c r="G236" s="6" t="s">
        <v>176</v>
      </c>
      <c r="H236" s="14">
        <v>200</v>
      </c>
      <c r="I236" s="14">
        <v>0.01</v>
      </c>
      <c r="J236" s="13">
        <f t="shared" si="10"/>
        <v>2</v>
      </c>
      <c r="K236" s="1"/>
      <c r="L236" s="1"/>
      <c r="M236" s="1"/>
      <c r="N236" s="1"/>
      <c r="O236" s="1"/>
      <c r="P236" s="1"/>
      <c r="Q236" s="1"/>
      <c r="R236" s="1"/>
      <c r="S236" s="1"/>
      <c r="T236" s="1"/>
      <c r="U236" s="1"/>
      <c r="V236" s="1"/>
      <c r="W236" s="1"/>
      <c r="X236" s="1"/>
      <c r="Y236" s="1"/>
      <c r="Z236" s="1"/>
    </row>
    <row r="237" spans="1:26" ht="15.75" customHeight="1">
      <c r="A237" s="228"/>
      <c r="B237" s="8"/>
      <c r="C237" s="15"/>
      <c r="D237" s="5"/>
      <c r="E237" s="5"/>
      <c r="F237" s="6"/>
      <c r="G237" s="6" t="s">
        <v>166</v>
      </c>
      <c r="H237" s="14">
        <v>460</v>
      </c>
      <c r="I237" s="14">
        <v>0.01</v>
      </c>
      <c r="J237" s="13">
        <f t="shared" si="10"/>
        <v>4.6000000000000005</v>
      </c>
      <c r="K237" s="1"/>
      <c r="L237" s="1"/>
      <c r="M237" s="1"/>
      <c r="N237" s="1"/>
      <c r="O237" s="1"/>
      <c r="P237" s="1"/>
      <c r="Q237" s="1"/>
      <c r="R237" s="1"/>
      <c r="S237" s="1"/>
      <c r="T237" s="1"/>
      <c r="U237" s="1"/>
      <c r="V237" s="1"/>
      <c r="W237" s="1"/>
      <c r="X237" s="1"/>
      <c r="Y237" s="1"/>
      <c r="Z237" s="1"/>
    </row>
    <row r="238" spans="1:26" ht="15.75" customHeight="1">
      <c r="A238" s="230">
        <v>11</v>
      </c>
      <c r="B238" s="8" t="s">
        <v>125</v>
      </c>
      <c r="C238" s="15" t="s">
        <v>125</v>
      </c>
      <c r="D238" s="5" t="s">
        <v>141</v>
      </c>
      <c r="E238" s="5" t="s">
        <v>127</v>
      </c>
      <c r="F238" s="6" t="s">
        <v>177</v>
      </c>
      <c r="G238" s="6"/>
      <c r="H238" s="19"/>
      <c r="I238" s="19"/>
      <c r="J238" s="13"/>
      <c r="K238" s="1"/>
      <c r="L238" s="1"/>
      <c r="M238" s="1"/>
      <c r="N238" s="1"/>
      <c r="O238" s="1"/>
      <c r="P238" s="1"/>
      <c r="Q238" s="1"/>
      <c r="R238" s="1"/>
      <c r="S238" s="1"/>
      <c r="T238" s="1"/>
      <c r="U238" s="1"/>
      <c r="V238" s="1"/>
      <c r="W238" s="1"/>
      <c r="X238" s="1"/>
      <c r="Y238" s="1"/>
      <c r="Z238" s="1"/>
    </row>
    <row r="239" spans="1:26" ht="15.75" customHeight="1">
      <c r="A239" s="227"/>
      <c r="B239" s="8"/>
      <c r="C239" s="15"/>
      <c r="D239" s="5"/>
      <c r="E239" s="5"/>
      <c r="F239" s="6"/>
      <c r="G239" s="6" t="s">
        <v>178</v>
      </c>
      <c r="H239" s="19">
        <v>1</v>
      </c>
      <c r="I239" s="19">
        <v>7.5</v>
      </c>
      <c r="J239" s="13">
        <f t="shared" ref="J239:J247" si="11">I239*H239</f>
        <v>7.5</v>
      </c>
      <c r="K239" s="1"/>
      <c r="L239" s="1"/>
      <c r="M239" s="1"/>
      <c r="N239" s="1"/>
      <c r="O239" s="1"/>
      <c r="P239" s="1"/>
      <c r="Q239" s="1"/>
      <c r="R239" s="1"/>
      <c r="S239" s="1"/>
      <c r="T239" s="1"/>
      <c r="U239" s="1"/>
      <c r="V239" s="1"/>
      <c r="W239" s="1"/>
      <c r="X239" s="1"/>
      <c r="Y239" s="1"/>
      <c r="Z239" s="1"/>
    </row>
    <row r="240" spans="1:26" ht="15.75" customHeight="1">
      <c r="A240" s="227"/>
      <c r="B240" s="8"/>
      <c r="C240" s="15"/>
      <c r="D240" s="5"/>
      <c r="E240" s="5"/>
      <c r="F240" s="6"/>
      <c r="G240" s="6" t="s">
        <v>179</v>
      </c>
      <c r="H240" s="19">
        <v>250</v>
      </c>
      <c r="I240" s="14">
        <v>0.01</v>
      </c>
      <c r="J240" s="13">
        <f t="shared" si="11"/>
        <v>2.5</v>
      </c>
      <c r="K240" s="1"/>
      <c r="L240" s="1"/>
      <c r="M240" s="1"/>
      <c r="N240" s="1"/>
      <c r="O240" s="1"/>
      <c r="P240" s="1"/>
      <c r="Q240" s="1"/>
      <c r="R240" s="1"/>
      <c r="S240" s="1"/>
      <c r="T240" s="1"/>
      <c r="U240" s="1"/>
      <c r="V240" s="1"/>
      <c r="W240" s="1"/>
      <c r="X240" s="1"/>
      <c r="Y240" s="1"/>
      <c r="Z240" s="1"/>
    </row>
    <row r="241" spans="1:26" ht="15.75" customHeight="1">
      <c r="A241" s="227"/>
      <c r="B241" s="8"/>
      <c r="C241" s="15"/>
      <c r="D241" s="5"/>
      <c r="E241" s="5"/>
      <c r="F241" s="6"/>
      <c r="G241" s="6" t="s">
        <v>180</v>
      </c>
      <c r="H241" s="19">
        <v>250</v>
      </c>
      <c r="I241" s="14">
        <v>0.01</v>
      </c>
      <c r="J241" s="13">
        <f t="shared" si="11"/>
        <v>2.5</v>
      </c>
      <c r="K241" s="1"/>
      <c r="L241" s="1"/>
      <c r="M241" s="1"/>
      <c r="N241" s="1"/>
      <c r="O241" s="1"/>
      <c r="P241" s="1"/>
      <c r="Q241" s="1"/>
      <c r="R241" s="1"/>
      <c r="S241" s="1"/>
      <c r="T241" s="1"/>
      <c r="U241" s="1"/>
      <c r="V241" s="1"/>
      <c r="W241" s="1"/>
      <c r="X241" s="1"/>
      <c r="Y241" s="1"/>
      <c r="Z241" s="1"/>
    </row>
    <row r="242" spans="1:26" ht="15.75" customHeight="1">
      <c r="A242" s="227"/>
      <c r="B242" s="8"/>
      <c r="C242" s="15"/>
      <c r="D242" s="5"/>
      <c r="E242" s="5"/>
      <c r="F242" s="6"/>
      <c r="G242" s="6" t="s">
        <v>166</v>
      </c>
      <c r="H242" s="19">
        <v>300</v>
      </c>
      <c r="I242" s="14">
        <v>0.01</v>
      </c>
      <c r="J242" s="13">
        <f t="shared" si="11"/>
        <v>3</v>
      </c>
      <c r="K242" s="1"/>
      <c r="L242" s="1"/>
      <c r="M242" s="1"/>
      <c r="N242" s="1"/>
      <c r="O242" s="1"/>
      <c r="P242" s="1"/>
      <c r="Q242" s="1"/>
      <c r="R242" s="1"/>
      <c r="S242" s="1"/>
      <c r="T242" s="1"/>
      <c r="U242" s="1"/>
      <c r="V242" s="1"/>
      <c r="W242" s="1"/>
      <c r="X242" s="1"/>
      <c r="Y242" s="1"/>
      <c r="Z242" s="1"/>
    </row>
    <row r="243" spans="1:26" ht="15.75" customHeight="1">
      <c r="A243" s="227"/>
      <c r="B243" s="8"/>
      <c r="C243" s="15"/>
      <c r="D243" s="5"/>
      <c r="E243" s="5"/>
      <c r="F243" s="6"/>
      <c r="G243" s="6" t="s">
        <v>165</v>
      </c>
      <c r="H243" s="19">
        <v>600</v>
      </c>
      <c r="I243" s="14">
        <v>0.01</v>
      </c>
      <c r="J243" s="13">
        <f t="shared" si="11"/>
        <v>6</v>
      </c>
      <c r="K243" s="1"/>
      <c r="L243" s="1"/>
      <c r="M243" s="1"/>
      <c r="N243" s="1"/>
      <c r="O243" s="1"/>
      <c r="P243" s="1"/>
      <c r="Q243" s="1"/>
      <c r="R243" s="1"/>
      <c r="S243" s="1"/>
      <c r="T243" s="1"/>
      <c r="U243" s="1"/>
      <c r="V243" s="1"/>
      <c r="W243" s="1"/>
      <c r="X243" s="1"/>
      <c r="Y243" s="1"/>
      <c r="Z243" s="1"/>
    </row>
    <row r="244" spans="1:26" ht="15.75" customHeight="1">
      <c r="A244" s="227"/>
      <c r="B244" s="8"/>
      <c r="C244" s="15"/>
      <c r="D244" s="5"/>
      <c r="E244" s="5"/>
      <c r="F244" s="6"/>
      <c r="G244" s="6" t="s">
        <v>164</v>
      </c>
      <c r="H244" s="19">
        <v>350</v>
      </c>
      <c r="I244" s="14">
        <v>0.01</v>
      </c>
      <c r="J244" s="13">
        <f t="shared" si="11"/>
        <v>3.5</v>
      </c>
      <c r="K244" s="1"/>
      <c r="L244" s="1"/>
      <c r="M244" s="1"/>
      <c r="N244" s="1"/>
      <c r="O244" s="1"/>
      <c r="P244" s="1"/>
      <c r="Q244" s="1"/>
      <c r="R244" s="1"/>
      <c r="S244" s="1"/>
      <c r="T244" s="1"/>
      <c r="U244" s="1"/>
      <c r="V244" s="1"/>
      <c r="W244" s="1"/>
      <c r="X244" s="1"/>
      <c r="Y244" s="1"/>
      <c r="Z244" s="1"/>
    </row>
    <row r="245" spans="1:26" ht="15.75" customHeight="1">
      <c r="A245" s="227"/>
      <c r="B245" s="8"/>
      <c r="C245" s="15"/>
      <c r="D245" s="5"/>
      <c r="E245" s="5"/>
      <c r="F245" s="6"/>
      <c r="G245" s="6" t="s">
        <v>163</v>
      </c>
      <c r="H245" s="19">
        <v>400</v>
      </c>
      <c r="I245" s="14">
        <v>0.01</v>
      </c>
      <c r="J245" s="13">
        <f t="shared" si="11"/>
        <v>4</v>
      </c>
      <c r="K245" s="1"/>
      <c r="L245" s="1"/>
      <c r="M245" s="1"/>
      <c r="N245" s="1"/>
      <c r="O245" s="1"/>
      <c r="P245" s="1"/>
      <c r="Q245" s="1"/>
      <c r="R245" s="1"/>
      <c r="S245" s="1"/>
      <c r="T245" s="1"/>
      <c r="U245" s="1"/>
      <c r="V245" s="1"/>
      <c r="W245" s="1"/>
      <c r="X245" s="1"/>
      <c r="Y245" s="1"/>
      <c r="Z245" s="1"/>
    </row>
    <row r="246" spans="1:26" ht="15.75" customHeight="1">
      <c r="A246" s="227"/>
      <c r="B246" s="8"/>
      <c r="C246" s="15"/>
      <c r="D246" s="5"/>
      <c r="E246" s="5"/>
      <c r="F246" s="6"/>
      <c r="G246" s="6" t="s">
        <v>181</v>
      </c>
      <c r="H246" s="19">
        <v>250</v>
      </c>
      <c r="I246" s="14">
        <v>0.01</v>
      </c>
      <c r="J246" s="13">
        <f t="shared" si="11"/>
        <v>2.5</v>
      </c>
      <c r="K246" s="1"/>
      <c r="L246" s="1"/>
      <c r="M246" s="1"/>
      <c r="N246" s="1"/>
      <c r="O246" s="1"/>
      <c r="P246" s="1"/>
      <c r="Q246" s="1"/>
      <c r="R246" s="1"/>
      <c r="S246" s="1"/>
      <c r="T246" s="1"/>
      <c r="U246" s="1"/>
      <c r="V246" s="1"/>
      <c r="W246" s="1"/>
      <c r="X246" s="1"/>
      <c r="Y246" s="1"/>
      <c r="Z246" s="1"/>
    </row>
    <row r="247" spans="1:26" ht="15.75" customHeight="1">
      <c r="A247" s="228"/>
      <c r="B247" s="8"/>
      <c r="C247" s="15"/>
      <c r="D247" s="5"/>
      <c r="E247" s="5"/>
      <c r="F247" s="6"/>
      <c r="G247" s="6" t="s">
        <v>182</v>
      </c>
      <c r="H247" s="19">
        <v>380</v>
      </c>
      <c r="I247" s="14">
        <v>0.01</v>
      </c>
      <c r="J247" s="13">
        <f t="shared" si="11"/>
        <v>3.8000000000000003</v>
      </c>
      <c r="K247" s="1"/>
      <c r="L247" s="1"/>
      <c r="M247" s="1"/>
      <c r="N247" s="1"/>
      <c r="O247" s="1"/>
      <c r="P247" s="1"/>
      <c r="Q247" s="1"/>
      <c r="R247" s="1"/>
      <c r="S247" s="1"/>
      <c r="T247" s="1"/>
      <c r="U247" s="1"/>
      <c r="V247" s="1"/>
      <c r="W247" s="1"/>
      <c r="X247" s="1"/>
      <c r="Y247" s="1"/>
      <c r="Z247" s="1"/>
    </row>
    <row r="248" spans="1:26" ht="15.75" customHeight="1">
      <c r="A248" s="230">
        <v>12</v>
      </c>
      <c r="B248" s="8" t="s">
        <v>125</v>
      </c>
      <c r="C248" s="15" t="s">
        <v>125</v>
      </c>
      <c r="D248" s="5" t="s">
        <v>141</v>
      </c>
      <c r="E248" s="5" t="s">
        <v>127</v>
      </c>
      <c r="F248" s="6" t="s">
        <v>183</v>
      </c>
      <c r="G248" s="16"/>
      <c r="H248" s="14"/>
      <c r="I248" s="14"/>
      <c r="J248" s="13"/>
      <c r="K248" s="1"/>
      <c r="L248" s="1"/>
      <c r="M248" s="1"/>
      <c r="N248" s="1"/>
      <c r="O248" s="1"/>
      <c r="P248" s="1"/>
      <c r="Q248" s="1"/>
      <c r="R248" s="1"/>
      <c r="S248" s="1"/>
      <c r="T248" s="1"/>
      <c r="U248" s="1"/>
      <c r="V248" s="1"/>
      <c r="W248" s="1"/>
      <c r="X248" s="1"/>
      <c r="Y248" s="1"/>
      <c r="Z248" s="1"/>
    </row>
    <row r="249" spans="1:26" ht="15.75" customHeight="1">
      <c r="A249" s="227"/>
      <c r="B249" s="8"/>
      <c r="C249" s="15"/>
      <c r="D249" s="5"/>
      <c r="E249" s="5"/>
      <c r="F249" s="6"/>
      <c r="G249" s="16" t="s">
        <v>178</v>
      </c>
      <c r="H249" s="19">
        <v>1</v>
      </c>
      <c r="I249" s="19">
        <v>7.5</v>
      </c>
      <c r="J249" s="13">
        <f t="shared" ref="J249:J274" si="12">I249*H249</f>
        <v>7.5</v>
      </c>
      <c r="K249" s="1"/>
      <c r="L249" s="1"/>
      <c r="M249" s="1"/>
      <c r="N249" s="1"/>
      <c r="O249" s="1"/>
      <c r="P249" s="1"/>
      <c r="Q249" s="1"/>
      <c r="R249" s="1"/>
      <c r="S249" s="1"/>
      <c r="T249" s="1"/>
      <c r="U249" s="1"/>
      <c r="V249" s="1"/>
      <c r="W249" s="1"/>
      <c r="X249" s="1"/>
      <c r="Y249" s="1"/>
      <c r="Z249" s="1"/>
    </row>
    <row r="250" spans="1:26" ht="15.75" customHeight="1">
      <c r="A250" s="227"/>
      <c r="B250" s="8"/>
      <c r="C250" s="15"/>
      <c r="D250" s="5"/>
      <c r="E250" s="5"/>
      <c r="F250" s="6"/>
      <c r="G250" s="16" t="s">
        <v>184</v>
      </c>
      <c r="H250" s="19">
        <v>350</v>
      </c>
      <c r="I250" s="14">
        <v>0.01</v>
      </c>
      <c r="J250" s="13">
        <f t="shared" si="12"/>
        <v>3.5</v>
      </c>
      <c r="K250" s="1"/>
      <c r="L250" s="1"/>
      <c r="M250" s="1"/>
      <c r="N250" s="1"/>
      <c r="O250" s="1"/>
      <c r="P250" s="1"/>
      <c r="Q250" s="1"/>
      <c r="R250" s="1"/>
      <c r="S250" s="1"/>
      <c r="T250" s="1"/>
      <c r="U250" s="1"/>
      <c r="V250" s="1"/>
      <c r="W250" s="1"/>
      <c r="X250" s="1"/>
      <c r="Y250" s="1"/>
      <c r="Z250" s="1"/>
    </row>
    <row r="251" spans="1:26" ht="15.75" customHeight="1">
      <c r="A251" s="227"/>
      <c r="B251" s="8"/>
      <c r="C251" s="15"/>
      <c r="D251" s="5"/>
      <c r="E251" s="5"/>
      <c r="F251" s="6"/>
      <c r="G251" s="16" t="s">
        <v>185</v>
      </c>
      <c r="H251" s="19">
        <v>400</v>
      </c>
      <c r="I251" s="14">
        <v>0.01</v>
      </c>
      <c r="J251" s="13">
        <f t="shared" si="12"/>
        <v>4</v>
      </c>
      <c r="K251" s="1"/>
      <c r="L251" s="1"/>
      <c r="M251" s="1"/>
      <c r="N251" s="1"/>
      <c r="O251" s="1"/>
      <c r="P251" s="1"/>
      <c r="Q251" s="1"/>
      <c r="R251" s="1"/>
      <c r="S251" s="1"/>
      <c r="T251" s="1"/>
      <c r="U251" s="1"/>
      <c r="V251" s="1"/>
      <c r="W251" s="1"/>
      <c r="X251" s="1"/>
      <c r="Y251" s="1"/>
      <c r="Z251" s="1"/>
    </row>
    <row r="252" spans="1:26" ht="15.75" customHeight="1">
      <c r="A252" s="227"/>
      <c r="B252" s="8"/>
      <c r="C252" s="15"/>
      <c r="D252" s="5"/>
      <c r="E252" s="5"/>
      <c r="F252" s="6"/>
      <c r="G252" s="16" t="s">
        <v>181</v>
      </c>
      <c r="H252" s="19">
        <v>500</v>
      </c>
      <c r="I252" s="14">
        <v>0.01</v>
      </c>
      <c r="J252" s="13">
        <f t="shared" si="12"/>
        <v>5</v>
      </c>
      <c r="K252" s="1"/>
      <c r="L252" s="1"/>
      <c r="M252" s="1"/>
      <c r="N252" s="1"/>
      <c r="O252" s="1"/>
      <c r="P252" s="1"/>
      <c r="Q252" s="1"/>
      <c r="R252" s="1"/>
      <c r="S252" s="1"/>
      <c r="T252" s="1"/>
      <c r="U252" s="1"/>
      <c r="V252" s="1"/>
      <c r="W252" s="1"/>
      <c r="X252" s="1"/>
      <c r="Y252" s="1"/>
      <c r="Z252" s="1"/>
    </row>
    <row r="253" spans="1:26" ht="15.75" customHeight="1">
      <c r="A253" s="227"/>
      <c r="B253" s="8"/>
      <c r="C253" s="15"/>
      <c r="D253" s="5"/>
      <c r="E253" s="5"/>
      <c r="F253" s="6"/>
      <c r="G253" s="16" t="s">
        <v>163</v>
      </c>
      <c r="H253" s="19">
        <v>500</v>
      </c>
      <c r="I253" s="14">
        <v>0.01</v>
      </c>
      <c r="J253" s="13">
        <f t="shared" si="12"/>
        <v>5</v>
      </c>
      <c r="K253" s="1"/>
      <c r="L253" s="1"/>
      <c r="M253" s="1"/>
      <c r="N253" s="1"/>
      <c r="O253" s="1"/>
      <c r="P253" s="1"/>
      <c r="Q253" s="1"/>
      <c r="R253" s="1"/>
      <c r="S253" s="1"/>
      <c r="T253" s="1"/>
      <c r="U253" s="1"/>
      <c r="V253" s="1"/>
      <c r="W253" s="1"/>
      <c r="X253" s="1"/>
      <c r="Y253" s="1"/>
      <c r="Z253" s="1"/>
    </row>
    <row r="254" spans="1:26" ht="15.75" customHeight="1">
      <c r="A254" s="227"/>
      <c r="B254" s="8"/>
      <c r="C254" s="15"/>
      <c r="D254" s="5"/>
      <c r="E254" s="5"/>
      <c r="F254" s="6"/>
      <c r="G254" s="16" t="s">
        <v>165</v>
      </c>
      <c r="H254" s="19">
        <v>550</v>
      </c>
      <c r="I254" s="14">
        <v>0.01</v>
      </c>
      <c r="J254" s="13">
        <f t="shared" si="12"/>
        <v>5.5</v>
      </c>
      <c r="K254" s="1"/>
      <c r="L254" s="1"/>
      <c r="M254" s="1"/>
      <c r="N254" s="1"/>
      <c r="O254" s="1"/>
      <c r="P254" s="1"/>
      <c r="Q254" s="1"/>
      <c r="R254" s="1"/>
      <c r="S254" s="1"/>
      <c r="T254" s="1"/>
      <c r="U254" s="1"/>
      <c r="V254" s="1"/>
      <c r="W254" s="1"/>
      <c r="X254" s="1"/>
      <c r="Y254" s="1"/>
      <c r="Z254" s="1"/>
    </row>
    <row r="255" spans="1:26" ht="15.75" customHeight="1">
      <c r="A255" s="227"/>
      <c r="B255" s="8"/>
      <c r="C255" s="15"/>
      <c r="D255" s="5"/>
      <c r="E255" s="5"/>
      <c r="F255" s="6"/>
      <c r="G255" s="16" t="s">
        <v>166</v>
      </c>
      <c r="H255" s="19">
        <v>600</v>
      </c>
      <c r="I255" s="14">
        <v>0.01</v>
      </c>
      <c r="J255" s="13">
        <f t="shared" si="12"/>
        <v>6</v>
      </c>
      <c r="K255" s="1"/>
      <c r="L255" s="1"/>
      <c r="M255" s="1"/>
      <c r="N255" s="1"/>
      <c r="O255" s="1"/>
      <c r="P255" s="1"/>
      <c r="Q255" s="1"/>
      <c r="R255" s="1"/>
      <c r="S255" s="1"/>
      <c r="T255" s="1"/>
      <c r="U255" s="1"/>
      <c r="V255" s="1"/>
      <c r="W255" s="1"/>
      <c r="X255" s="1"/>
      <c r="Y255" s="1"/>
      <c r="Z255" s="1"/>
    </row>
    <row r="256" spans="1:26" ht="15.75" customHeight="1">
      <c r="A256" s="228"/>
      <c r="B256" s="8"/>
      <c r="C256" s="15"/>
      <c r="D256" s="5"/>
      <c r="E256" s="5"/>
      <c r="F256" s="6"/>
      <c r="G256" s="16" t="s">
        <v>167</v>
      </c>
      <c r="H256" s="19">
        <v>500</v>
      </c>
      <c r="I256" s="14">
        <v>0.01</v>
      </c>
      <c r="J256" s="13">
        <f t="shared" si="12"/>
        <v>5</v>
      </c>
      <c r="K256" s="1"/>
      <c r="L256" s="1"/>
      <c r="M256" s="1"/>
      <c r="N256" s="1"/>
      <c r="O256" s="1"/>
      <c r="P256" s="1"/>
      <c r="Q256" s="1"/>
      <c r="R256" s="1"/>
      <c r="S256" s="1"/>
      <c r="T256" s="1"/>
      <c r="U256" s="1"/>
      <c r="V256" s="1"/>
      <c r="W256" s="1"/>
      <c r="X256" s="1"/>
      <c r="Y256" s="1"/>
      <c r="Z256" s="1"/>
    </row>
    <row r="257" spans="1:26" ht="15.75" customHeight="1">
      <c r="A257" s="230">
        <v>13</v>
      </c>
      <c r="B257" s="8" t="s">
        <v>125</v>
      </c>
      <c r="C257" s="15" t="s">
        <v>125</v>
      </c>
      <c r="D257" s="5" t="s">
        <v>141</v>
      </c>
      <c r="E257" s="5" t="s">
        <v>127</v>
      </c>
      <c r="F257" s="6" t="s">
        <v>186</v>
      </c>
      <c r="G257" s="16" t="s">
        <v>178</v>
      </c>
      <c r="H257" s="19">
        <v>1</v>
      </c>
      <c r="I257" s="19">
        <v>7.5</v>
      </c>
      <c r="J257" s="13">
        <f t="shared" si="12"/>
        <v>7.5</v>
      </c>
      <c r="K257" s="1"/>
      <c r="L257" s="1"/>
      <c r="M257" s="1"/>
      <c r="N257" s="1"/>
      <c r="O257" s="1"/>
      <c r="P257" s="1"/>
      <c r="Q257" s="1"/>
      <c r="R257" s="1"/>
      <c r="S257" s="1"/>
      <c r="T257" s="1"/>
      <c r="U257" s="1"/>
      <c r="V257" s="1"/>
      <c r="W257" s="1"/>
      <c r="X257" s="1"/>
      <c r="Y257" s="1"/>
      <c r="Z257" s="1"/>
    </row>
    <row r="258" spans="1:26" ht="15.75" customHeight="1">
      <c r="A258" s="227"/>
      <c r="B258" s="8"/>
      <c r="C258" s="15"/>
      <c r="D258" s="5"/>
      <c r="E258" s="5"/>
      <c r="F258" s="6"/>
      <c r="G258" s="16" t="s">
        <v>184</v>
      </c>
      <c r="H258" s="19">
        <v>600</v>
      </c>
      <c r="I258" s="14">
        <v>0.01</v>
      </c>
      <c r="J258" s="13">
        <f t="shared" si="12"/>
        <v>6</v>
      </c>
      <c r="K258" s="1"/>
      <c r="L258" s="1"/>
      <c r="M258" s="1"/>
      <c r="N258" s="1"/>
      <c r="O258" s="1"/>
      <c r="P258" s="1"/>
      <c r="Q258" s="1"/>
      <c r="R258" s="1"/>
      <c r="S258" s="1"/>
      <c r="T258" s="1"/>
      <c r="U258" s="1"/>
      <c r="V258" s="1"/>
      <c r="W258" s="1"/>
      <c r="X258" s="1"/>
      <c r="Y258" s="1"/>
      <c r="Z258" s="1"/>
    </row>
    <row r="259" spans="1:26" ht="15.75" customHeight="1">
      <c r="A259" s="227"/>
      <c r="B259" s="8"/>
      <c r="C259" s="15"/>
      <c r="D259" s="5"/>
      <c r="E259" s="5"/>
      <c r="F259" s="6"/>
      <c r="G259" s="16" t="s">
        <v>181</v>
      </c>
      <c r="H259" s="19">
        <v>250</v>
      </c>
      <c r="I259" s="14">
        <v>0.01</v>
      </c>
      <c r="J259" s="13">
        <f t="shared" si="12"/>
        <v>2.5</v>
      </c>
      <c r="K259" s="1"/>
      <c r="L259" s="1"/>
      <c r="M259" s="1"/>
      <c r="N259" s="1"/>
      <c r="O259" s="1"/>
      <c r="P259" s="1"/>
      <c r="Q259" s="1"/>
      <c r="R259" s="1"/>
      <c r="S259" s="1"/>
      <c r="T259" s="1"/>
      <c r="U259" s="1"/>
      <c r="V259" s="1"/>
      <c r="W259" s="1"/>
      <c r="X259" s="1"/>
      <c r="Y259" s="1"/>
      <c r="Z259" s="1"/>
    </row>
    <row r="260" spans="1:26" ht="15.75" customHeight="1">
      <c r="A260" s="227"/>
      <c r="B260" s="8"/>
      <c r="C260" s="15"/>
      <c r="D260" s="5"/>
      <c r="E260" s="5"/>
      <c r="F260" s="6"/>
      <c r="G260" s="16" t="s">
        <v>163</v>
      </c>
      <c r="H260" s="19">
        <v>200</v>
      </c>
      <c r="I260" s="14">
        <v>0.01</v>
      </c>
      <c r="J260" s="13">
        <f t="shared" si="12"/>
        <v>2</v>
      </c>
      <c r="K260" s="1"/>
      <c r="L260" s="1"/>
      <c r="M260" s="1"/>
      <c r="N260" s="1"/>
      <c r="O260" s="1"/>
      <c r="P260" s="1"/>
      <c r="Q260" s="1"/>
      <c r="R260" s="1"/>
      <c r="S260" s="1"/>
      <c r="T260" s="1"/>
      <c r="U260" s="1"/>
      <c r="V260" s="1"/>
      <c r="W260" s="1"/>
      <c r="X260" s="1"/>
      <c r="Y260" s="1"/>
      <c r="Z260" s="1"/>
    </row>
    <row r="261" spans="1:26" ht="15.75" customHeight="1">
      <c r="A261" s="227"/>
      <c r="B261" s="8"/>
      <c r="C261" s="15"/>
      <c r="D261" s="5"/>
      <c r="E261" s="5"/>
      <c r="F261" s="6"/>
      <c r="G261" s="16" t="s">
        <v>164</v>
      </c>
      <c r="H261" s="19">
        <v>450</v>
      </c>
      <c r="I261" s="14">
        <v>0.01</v>
      </c>
      <c r="J261" s="13">
        <f t="shared" si="12"/>
        <v>4.5</v>
      </c>
      <c r="K261" s="1"/>
      <c r="L261" s="1"/>
      <c r="M261" s="1"/>
      <c r="N261" s="1"/>
      <c r="O261" s="1"/>
      <c r="P261" s="1"/>
      <c r="Q261" s="1"/>
      <c r="R261" s="1"/>
      <c r="S261" s="1"/>
      <c r="T261" s="1"/>
      <c r="U261" s="1"/>
      <c r="V261" s="1"/>
      <c r="W261" s="1"/>
      <c r="X261" s="1"/>
      <c r="Y261" s="1"/>
      <c r="Z261" s="1"/>
    </row>
    <row r="262" spans="1:26" ht="15.75" customHeight="1">
      <c r="A262" s="227"/>
      <c r="B262" s="8"/>
      <c r="C262" s="15"/>
      <c r="D262" s="5"/>
      <c r="E262" s="5"/>
      <c r="F262" s="6"/>
      <c r="G262" s="16" t="s">
        <v>165</v>
      </c>
      <c r="H262" s="19">
        <v>300</v>
      </c>
      <c r="I262" s="14">
        <v>0.01</v>
      </c>
      <c r="J262" s="13">
        <f t="shared" si="12"/>
        <v>3</v>
      </c>
      <c r="K262" s="1"/>
      <c r="L262" s="1"/>
      <c r="M262" s="1"/>
      <c r="N262" s="1"/>
      <c r="O262" s="1"/>
      <c r="P262" s="1"/>
      <c r="Q262" s="1"/>
      <c r="R262" s="1"/>
      <c r="S262" s="1"/>
      <c r="T262" s="1"/>
      <c r="U262" s="1"/>
      <c r="V262" s="1"/>
      <c r="W262" s="1"/>
      <c r="X262" s="1"/>
      <c r="Y262" s="1"/>
      <c r="Z262" s="1"/>
    </row>
    <row r="263" spans="1:26" ht="15.75" customHeight="1">
      <c r="A263" s="227"/>
      <c r="B263" s="8"/>
      <c r="C263" s="15"/>
      <c r="D263" s="5"/>
      <c r="E263" s="5"/>
      <c r="F263" s="6"/>
      <c r="G263" s="16" t="s">
        <v>166</v>
      </c>
      <c r="H263" s="19">
        <v>500</v>
      </c>
      <c r="I263" s="14">
        <v>0.01</v>
      </c>
      <c r="J263" s="13">
        <f t="shared" si="12"/>
        <v>5</v>
      </c>
      <c r="K263" s="1"/>
      <c r="L263" s="1"/>
      <c r="M263" s="1"/>
      <c r="N263" s="1"/>
      <c r="O263" s="1"/>
      <c r="P263" s="1"/>
      <c r="Q263" s="1"/>
      <c r="R263" s="1"/>
      <c r="S263" s="1"/>
      <c r="T263" s="1"/>
      <c r="U263" s="1"/>
      <c r="V263" s="1"/>
      <c r="W263" s="1"/>
      <c r="X263" s="1"/>
      <c r="Y263" s="1"/>
      <c r="Z263" s="1"/>
    </row>
    <row r="264" spans="1:26" ht="15.75" customHeight="1">
      <c r="A264" s="228"/>
      <c r="B264" s="8"/>
      <c r="C264" s="15"/>
      <c r="D264" s="5"/>
      <c r="E264" s="5"/>
      <c r="F264" s="6"/>
      <c r="G264" s="16" t="s">
        <v>167</v>
      </c>
      <c r="H264" s="19">
        <v>300</v>
      </c>
      <c r="I264" s="14">
        <v>0.01</v>
      </c>
      <c r="J264" s="13">
        <f t="shared" si="12"/>
        <v>3</v>
      </c>
      <c r="K264" s="1"/>
      <c r="L264" s="1"/>
      <c r="M264" s="1"/>
      <c r="N264" s="1"/>
      <c r="O264" s="1"/>
      <c r="P264" s="1"/>
      <c r="Q264" s="1"/>
      <c r="R264" s="1"/>
      <c r="S264" s="1"/>
      <c r="T264" s="1"/>
      <c r="U264" s="1"/>
      <c r="V264" s="1"/>
      <c r="W264" s="1"/>
      <c r="X264" s="1"/>
      <c r="Y264" s="1"/>
      <c r="Z264" s="1"/>
    </row>
    <row r="265" spans="1:26" ht="15.75" customHeight="1">
      <c r="A265" s="230">
        <v>14</v>
      </c>
      <c r="B265" s="8" t="s">
        <v>125</v>
      </c>
      <c r="C265" s="15" t="s">
        <v>125</v>
      </c>
      <c r="D265" s="5" t="s">
        <v>141</v>
      </c>
      <c r="E265" s="5" t="s">
        <v>127</v>
      </c>
      <c r="F265" s="6" t="s">
        <v>187</v>
      </c>
      <c r="G265" s="16" t="s">
        <v>188</v>
      </c>
      <c r="H265" s="14">
        <v>200</v>
      </c>
      <c r="I265" s="14">
        <v>0.01</v>
      </c>
      <c r="J265" s="18">
        <f t="shared" si="12"/>
        <v>2</v>
      </c>
      <c r="K265" s="1"/>
      <c r="L265" s="1"/>
      <c r="M265" s="1"/>
      <c r="N265" s="1"/>
      <c r="O265" s="1"/>
      <c r="P265" s="1"/>
      <c r="Q265" s="1"/>
      <c r="R265" s="1"/>
      <c r="S265" s="1"/>
      <c r="T265" s="1"/>
      <c r="U265" s="1"/>
      <c r="V265" s="1"/>
      <c r="W265" s="1"/>
      <c r="X265" s="1"/>
      <c r="Y265" s="1"/>
      <c r="Z265" s="1"/>
    </row>
    <row r="266" spans="1:26" ht="15.75" customHeight="1">
      <c r="A266" s="228"/>
      <c r="B266" s="8"/>
      <c r="C266" s="15"/>
      <c r="D266" s="5"/>
      <c r="E266" s="5"/>
      <c r="F266" s="6"/>
      <c r="G266" s="16" t="s">
        <v>155</v>
      </c>
      <c r="H266" s="17">
        <v>1</v>
      </c>
      <c r="I266" s="19">
        <v>0.5</v>
      </c>
      <c r="J266" s="13">
        <f t="shared" si="12"/>
        <v>0.5</v>
      </c>
      <c r="K266" s="1"/>
      <c r="L266" s="1"/>
      <c r="M266" s="1"/>
      <c r="N266" s="1"/>
      <c r="O266" s="1"/>
      <c r="P266" s="1"/>
      <c r="Q266" s="1"/>
      <c r="R266" s="1"/>
      <c r="S266" s="1"/>
      <c r="T266" s="1"/>
      <c r="U266" s="1"/>
      <c r="V266" s="1"/>
      <c r="W266" s="1"/>
      <c r="X266" s="1"/>
      <c r="Y266" s="1"/>
      <c r="Z266" s="1"/>
    </row>
    <row r="267" spans="1:26" ht="15.75" customHeight="1">
      <c r="A267" s="230">
        <v>15</v>
      </c>
      <c r="B267" s="8" t="s">
        <v>125</v>
      </c>
      <c r="C267" s="15" t="s">
        <v>125</v>
      </c>
      <c r="D267" s="5" t="s">
        <v>141</v>
      </c>
      <c r="E267" s="5" t="s">
        <v>127</v>
      </c>
      <c r="F267" s="6" t="s">
        <v>189</v>
      </c>
      <c r="G267" s="16" t="s">
        <v>170</v>
      </c>
      <c r="H267" s="17">
        <v>1</v>
      </c>
      <c r="I267" s="17">
        <v>0.5</v>
      </c>
      <c r="J267" s="13">
        <f t="shared" si="12"/>
        <v>0.5</v>
      </c>
      <c r="K267" s="1"/>
      <c r="L267" s="1"/>
      <c r="M267" s="1"/>
      <c r="N267" s="1"/>
      <c r="O267" s="1"/>
      <c r="P267" s="1"/>
      <c r="Q267" s="1"/>
      <c r="R267" s="1"/>
      <c r="S267" s="1"/>
      <c r="T267" s="1"/>
      <c r="U267" s="1"/>
      <c r="V267" s="1"/>
      <c r="W267" s="1"/>
      <c r="X267" s="1"/>
      <c r="Y267" s="1"/>
      <c r="Z267" s="1"/>
    </row>
    <row r="268" spans="1:26" ht="15.75" customHeight="1">
      <c r="A268" s="227"/>
      <c r="B268" s="8"/>
      <c r="C268" s="15"/>
      <c r="D268" s="5"/>
      <c r="E268" s="5"/>
      <c r="F268" s="6"/>
      <c r="G268" s="16" t="s">
        <v>190</v>
      </c>
      <c r="H268" s="19">
        <v>200</v>
      </c>
      <c r="I268" s="19">
        <v>0.01</v>
      </c>
      <c r="J268" s="13">
        <f t="shared" si="12"/>
        <v>2</v>
      </c>
      <c r="K268" s="1"/>
      <c r="L268" s="1"/>
      <c r="M268" s="1"/>
      <c r="N268" s="1"/>
      <c r="O268" s="1"/>
      <c r="P268" s="1"/>
      <c r="Q268" s="1"/>
      <c r="R268" s="1"/>
      <c r="S268" s="1"/>
      <c r="T268" s="1"/>
      <c r="U268" s="1"/>
      <c r="V268" s="1"/>
      <c r="W268" s="1"/>
      <c r="X268" s="1"/>
      <c r="Y268" s="1"/>
      <c r="Z268" s="1"/>
    </row>
    <row r="269" spans="1:26" ht="15.75" customHeight="1">
      <c r="A269" s="227"/>
      <c r="B269" s="8"/>
      <c r="C269" s="15"/>
      <c r="D269" s="5"/>
      <c r="E269" s="5"/>
      <c r="F269" s="6"/>
      <c r="G269" s="16" t="s">
        <v>191</v>
      </c>
      <c r="H269" s="19">
        <v>300</v>
      </c>
      <c r="I269" s="19">
        <v>0.01</v>
      </c>
      <c r="J269" s="13">
        <f t="shared" si="12"/>
        <v>3</v>
      </c>
      <c r="K269" s="1"/>
      <c r="L269" s="1"/>
      <c r="M269" s="1"/>
      <c r="N269" s="1"/>
      <c r="O269" s="1"/>
      <c r="P269" s="1"/>
      <c r="Q269" s="1"/>
      <c r="R269" s="1"/>
      <c r="S269" s="1"/>
      <c r="T269" s="1"/>
      <c r="U269" s="1"/>
      <c r="V269" s="1"/>
      <c r="W269" s="1"/>
      <c r="X269" s="1"/>
      <c r="Y269" s="1"/>
      <c r="Z269" s="1"/>
    </row>
    <row r="270" spans="1:26" ht="15.75" customHeight="1">
      <c r="A270" s="227"/>
      <c r="B270" s="8"/>
      <c r="C270" s="15"/>
      <c r="D270" s="5"/>
      <c r="E270" s="5"/>
      <c r="F270" s="6"/>
      <c r="G270" s="16" t="s">
        <v>192</v>
      </c>
      <c r="H270" s="19">
        <v>350</v>
      </c>
      <c r="I270" s="19">
        <v>0.01</v>
      </c>
      <c r="J270" s="13">
        <f t="shared" si="12"/>
        <v>3.5</v>
      </c>
      <c r="K270" s="1"/>
      <c r="L270" s="1"/>
      <c r="M270" s="1"/>
      <c r="N270" s="1"/>
      <c r="O270" s="1"/>
      <c r="P270" s="1"/>
      <c r="Q270" s="1"/>
      <c r="R270" s="1"/>
      <c r="S270" s="1"/>
      <c r="T270" s="1"/>
      <c r="U270" s="1"/>
      <c r="V270" s="1"/>
      <c r="W270" s="1"/>
      <c r="X270" s="1"/>
      <c r="Y270" s="1"/>
      <c r="Z270" s="1"/>
    </row>
    <row r="271" spans="1:26" ht="15.75" customHeight="1">
      <c r="A271" s="227"/>
      <c r="B271" s="8"/>
      <c r="C271" s="15"/>
      <c r="D271" s="5"/>
      <c r="E271" s="5"/>
      <c r="F271" s="6"/>
      <c r="G271" s="16" t="s">
        <v>193</v>
      </c>
      <c r="H271" s="19">
        <v>400</v>
      </c>
      <c r="I271" s="19">
        <v>0.01</v>
      </c>
      <c r="J271" s="13">
        <f t="shared" si="12"/>
        <v>4</v>
      </c>
      <c r="K271" s="1"/>
      <c r="L271" s="1"/>
      <c r="M271" s="1"/>
      <c r="N271" s="1"/>
      <c r="O271" s="1"/>
      <c r="P271" s="1"/>
      <c r="Q271" s="1"/>
      <c r="R271" s="1"/>
      <c r="S271" s="1"/>
      <c r="T271" s="1"/>
      <c r="U271" s="1"/>
      <c r="V271" s="1"/>
      <c r="W271" s="1"/>
      <c r="X271" s="1"/>
      <c r="Y271" s="1"/>
      <c r="Z271" s="1"/>
    </row>
    <row r="272" spans="1:26" ht="15.75" customHeight="1">
      <c r="A272" s="227"/>
      <c r="B272" s="8"/>
      <c r="C272" s="15"/>
      <c r="D272" s="5"/>
      <c r="E272" s="5"/>
      <c r="F272" s="6"/>
      <c r="G272" s="16" t="s">
        <v>194</v>
      </c>
      <c r="H272" s="19">
        <v>780</v>
      </c>
      <c r="I272" s="19">
        <v>0.01</v>
      </c>
      <c r="J272" s="13">
        <f t="shared" si="12"/>
        <v>7.8</v>
      </c>
      <c r="K272" s="1"/>
      <c r="L272" s="1"/>
      <c r="M272" s="1"/>
      <c r="N272" s="1"/>
      <c r="O272" s="1"/>
      <c r="P272" s="1"/>
      <c r="Q272" s="1"/>
      <c r="R272" s="1"/>
      <c r="S272" s="1"/>
      <c r="T272" s="1"/>
      <c r="U272" s="1"/>
      <c r="V272" s="1"/>
      <c r="W272" s="1"/>
      <c r="X272" s="1"/>
      <c r="Y272" s="1"/>
      <c r="Z272" s="1"/>
    </row>
    <row r="273" spans="1:26" ht="15.75" customHeight="1">
      <c r="A273" s="227"/>
      <c r="B273" s="8"/>
      <c r="C273" s="15"/>
      <c r="D273" s="5"/>
      <c r="E273" s="5"/>
      <c r="F273" s="6"/>
      <c r="G273" s="16" t="s">
        <v>195</v>
      </c>
      <c r="H273" s="19">
        <v>250</v>
      </c>
      <c r="I273" s="19">
        <v>0.01</v>
      </c>
      <c r="J273" s="13">
        <f t="shared" si="12"/>
        <v>2.5</v>
      </c>
      <c r="K273" s="1"/>
      <c r="L273" s="1"/>
      <c r="M273" s="1"/>
      <c r="N273" s="1"/>
      <c r="O273" s="1"/>
      <c r="P273" s="1"/>
      <c r="Q273" s="1"/>
      <c r="R273" s="1"/>
      <c r="S273" s="1"/>
      <c r="T273" s="1"/>
      <c r="U273" s="1"/>
      <c r="V273" s="1"/>
      <c r="W273" s="1"/>
      <c r="X273" s="1"/>
      <c r="Y273" s="1"/>
      <c r="Z273" s="1"/>
    </row>
    <row r="274" spans="1:26" ht="15.75" customHeight="1">
      <c r="A274" s="227"/>
      <c r="B274" s="8"/>
      <c r="C274" s="15"/>
      <c r="D274" s="5"/>
      <c r="E274" s="5"/>
      <c r="F274" s="6"/>
      <c r="G274" s="16" t="s">
        <v>196</v>
      </c>
      <c r="H274" s="19">
        <v>2</v>
      </c>
      <c r="I274" s="19">
        <v>7.5</v>
      </c>
      <c r="J274" s="13">
        <f t="shared" si="12"/>
        <v>15</v>
      </c>
      <c r="K274" s="1"/>
      <c r="L274" s="1"/>
      <c r="M274" s="1"/>
      <c r="N274" s="1"/>
      <c r="O274" s="1"/>
      <c r="P274" s="1"/>
      <c r="Q274" s="1"/>
      <c r="R274" s="1"/>
      <c r="S274" s="1"/>
      <c r="T274" s="1"/>
      <c r="U274" s="1"/>
      <c r="V274" s="1"/>
      <c r="W274" s="1"/>
      <c r="X274" s="1"/>
      <c r="Y274" s="1"/>
      <c r="Z274" s="1"/>
    </row>
    <row r="275" spans="1:26" ht="15.75" customHeight="1">
      <c r="A275" s="228"/>
      <c r="B275" s="8"/>
      <c r="C275" s="15"/>
      <c r="D275" s="5"/>
      <c r="E275" s="5"/>
      <c r="F275" s="6"/>
      <c r="G275" s="16"/>
      <c r="H275" s="19"/>
      <c r="I275" s="19"/>
      <c r="J275" s="13"/>
      <c r="K275" s="1"/>
      <c r="L275" s="1"/>
      <c r="M275" s="1"/>
      <c r="N275" s="1"/>
      <c r="O275" s="1"/>
      <c r="P275" s="1"/>
      <c r="Q275" s="1"/>
      <c r="R275" s="1"/>
      <c r="S275" s="1"/>
      <c r="T275" s="1"/>
      <c r="U275" s="1"/>
      <c r="V275" s="1"/>
      <c r="W275" s="1"/>
      <c r="X275" s="1"/>
      <c r="Y275" s="1"/>
      <c r="Z275" s="1"/>
    </row>
    <row r="276" spans="1:26" ht="15.75" customHeight="1">
      <c r="A276" s="4">
        <v>16</v>
      </c>
      <c r="B276" s="15" t="s">
        <v>125</v>
      </c>
      <c r="C276" s="15" t="s">
        <v>125</v>
      </c>
      <c r="D276" s="5" t="s">
        <v>141</v>
      </c>
      <c r="E276" s="5" t="s">
        <v>127</v>
      </c>
      <c r="F276" s="6" t="s">
        <v>197</v>
      </c>
      <c r="G276" s="16" t="s">
        <v>198</v>
      </c>
      <c r="H276" s="17">
        <v>1</v>
      </c>
      <c r="I276" s="17">
        <v>7.5</v>
      </c>
      <c r="J276" s="13">
        <f t="shared" ref="J276:J285" si="13">I276*H276</f>
        <v>7.5</v>
      </c>
      <c r="K276" s="1"/>
      <c r="L276" s="1"/>
      <c r="M276" s="1"/>
      <c r="N276" s="1"/>
      <c r="O276" s="1"/>
      <c r="P276" s="1"/>
      <c r="Q276" s="1"/>
      <c r="R276" s="1"/>
      <c r="S276" s="1"/>
      <c r="T276" s="1"/>
      <c r="U276" s="1"/>
      <c r="V276" s="1"/>
      <c r="W276" s="1"/>
      <c r="X276" s="1"/>
      <c r="Y276" s="1"/>
      <c r="Z276" s="1"/>
    </row>
    <row r="277" spans="1:26" ht="15.75" customHeight="1">
      <c r="A277" s="14"/>
      <c r="B277" s="8"/>
      <c r="C277" s="15"/>
      <c r="D277" s="5"/>
      <c r="E277" s="5"/>
      <c r="F277" s="6"/>
      <c r="G277" s="16" t="s">
        <v>170</v>
      </c>
      <c r="H277" s="17">
        <v>1</v>
      </c>
      <c r="I277" s="19">
        <v>0.5</v>
      </c>
      <c r="J277" s="13">
        <f t="shared" si="13"/>
        <v>0.5</v>
      </c>
      <c r="K277" s="1"/>
      <c r="L277" s="1"/>
      <c r="M277" s="1"/>
      <c r="N277" s="1"/>
      <c r="O277" s="1"/>
      <c r="P277" s="1"/>
      <c r="Q277" s="1"/>
      <c r="R277" s="1"/>
      <c r="S277" s="1"/>
      <c r="T277" s="1"/>
      <c r="U277" s="1"/>
      <c r="V277" s="1"/>
      <c r="W277" s="1"/>
      <c r="X277" s="1"/>
      <c r="Y277" s="1"/>
      <c r="Z277" s="1"/>
    </row>
    <row r="278" spans="1:26" ht="15.75" customHeight="1">
      <c r="A278" s="230">
        <v>17</v>
      </c>
      <c r="B278" s="8" t="s">
        <v>125</v>
      </c>
      <c r="C278" s="15" t="s">
        <v>125</v>
      </c>
      <c r="D278" s="5" t="s">
        <v>141</v>
      </c>
      <c r="E278" s="5" t="s">
        <v>127</v>
      </c>
      <c r="F278" s="6" t="s">
        <v>199</v>
      </c>
      <c r="G278" s="16" t="s">
        <v>198</v>
      </c>
      <c r="H278" s="19">
        <v>1</v>
      </c>
      <c r="I278" s="19">
        <v>7.5</v>
      </c>
      <c r="J278" s="13">
        <f t="shared" si="13"/>
        <v>7.5</v>
      </c>
      <c r="K278" s="1"/>
      <c r="L278" s="1"/>
      <c r="M278" s="1"/>
      <c r="N278" s="1"/>
      <c r="O278" s="1"/>
      <c r="P278" s="1"/>
      <c r="Q278" s="1"/>
      <c r="R278" s="1"/>
      <c r="S278" s="1"/>
      <c r="T278" s="1"/>
      <c r="U278" s="1"/>
      <c r="V278" s="1"/>
      <c r="W278" s="1"/>
      <c r="X278" s="1"/>
      <c r="Y278" s="1"/>
      <c r="Z278" s="1"/>
    </row>
    <row r="279" spans="1:26" ht="15.75" customHeight="1">
      <c r="A279" s="227"/>
      <c r="B279" s="8"/>
      <c r="C279" s="15"/>
      <c r="D279" s="5"/>
      <c r="E279" s="5"/>
      <c r="F279" s="6"/>
      <c r="G279" s="16" t="s">
        <v>200</v>
      </c>
      <c r="H279" s="19">
        <v>300</v>
      </c>
      <c r="I279" s="19">
        <v>0.01</v>
      </c>
      <c r="J279" s="13">
        <f t="shared" si="13"/>
        <v>3</v>
      </c>
      <c r="K279" s="1"/>
      <c r="L279" s="1"/>
      <c r="M279" s="1"/>
      <c r="N279" s="1"/>
      <c r="O279" s="1"/>
      <c r="P279" s="1"/>
      <c r="Q279" s="1"/>
      <c r="R279" s="1"/>
      <c r="S279" s="1"/>
      <c r="T279" s="1"/>
      <c r="U279" s="1"/>
      <c r="V279" s="1"/>
      <c r="W279" s="1"/>
      <c r="X279" s="1"/>
      <c r="Y279" s="1"/>
      <c r="Z279" s="1"/>
    </row>
    <row r="280" spans="1:26" ht="15.75" customHeight="1">
      <c r="A280" s="228"/>
      <c r="B280" s="8"/>
      <c r="C280" s="15"/>
      <c r="D280" s="5"/>
      <c r="E280" s="5"/>
      <c r="F280" s="6"/>
      <c r="G280" s="16" t="s">
        <v>201</v>
      </c>
      <c r="H280" s="19">
        <v>300</v>
      </c>
      <c r="I280" s="19">
        <v>0.01</v>
      </c>
      <c r="J280" s="13">
        <f t="shared" si="13"/>
        <v>3</v>
      </c>
      <c r="K280" s="1"/>
      <c r="L280" s="1"/>
      <c r="M280" s="1"/>
      <c r="N280" s="1"/>
      <c r="O280" s="1"/>
      <c r="P280" s="1"/>
      <c r="Q280" s="1"/>
      <c r="R280" s="1"/>
      <c r="S280" s="1"/>
      <c r="T280" s="1"/>
      <c r="U280" s="1"/>
      <c r="V280" s="1"/>
      <c r="W280" s="1"/>
      <c r="X280" s="1"/>
      <c r="Y280" s="1"/>
      <c r="Z280" s="1"/>
    </row>
    <row r="281" spans="1:26" ht="15.75" customHeight="1">
      <c r="A281" s="230">
        <v>18</v>
      </c>
      <c r="B281" s="8" t="s">
        <v>125</v>
      </c>
      <c r="C281" s="15" t="s">
        <v>125</v>
      </c>
      <c r="D281" s="5" t="s">
        <v>141</v>
      </c>
      <c r="E281" s="5" t="s">
        <v>127</v>
      </c>
      <c r="F281" s="6" t="s">
        <v>202</v>
      </c>
      <c r="G281" s="16" t="s">
        <v>203</v>
      </c>
      <c r="H281" s="19">
        <v>1</v>
      </c>
      <c r="I281" s="19">
        <v>0.5</v>
      </c>
      <c r="J281" s="13">
        <f t="shared" si="13"/>
        <v>0.5</v>
      </c>
      <c r="K281" s="1"/>
      <c r="L281" s="1"/>
      <c r="M281" s="1"/>
      <c r="N281" s="1"/>
      <c r="O281" s="1"/>
      <c r="P281" s="1"/>
      <c r="Q281" s="1"/>
      <c r="R281" s="1"/>
      <c r="S281" s="1"/>
      <c r="T281" s="1"/>
      <c r="U281" s="1"/>
      <c r="V281" s="1"/>
      <c r="W281" s="1"/>
      <c r="X281" s="1"/>
      <c r="Y281" s="1"/>
      <c r="Z281" s="1"/>
    </row>
    <row r="282" spans="1:26" ht="15.75" customHeight="1">
      <c r="A282" s="228"/>
      <c r="B282" s="8"/>
      <c r="C282" s="15"/>
      <c r="D282" s="6"/>
      <c r="E282" s="5"/>
      <c r="F282" s="5"/>
      <c r="G282" s="16" t="s">
        <v>204</v>
      </c>
      <c r="H282" s="19">
        <v>1</v>
      </c>
      <c r="I282" s="19">
        <v>7.5</v>
      </c>
      <c r="J282" s="13">
        <f t="shared" si="13"/>
        <v>7.5</v>
      </c>
      <c r="K282" s="1"/>
      <c r="L282" s="1"/>
      <c r="M282" s="1"/>
      <c r="N282" s="1"/>
      <c r="O282" s="1"/>
      <c r="P282" s="1"/>
      <c r="Q282" s="1"/>
      <c r="R282" s="1"/>
      <c r="S282" s="1"/>
      <c r="T282" s="1"/>
      <c r="U282" s="1"/>
      <c r="V282" s="1"/>
      <c r="W282" s="1"/>
      <c r="X282" s="1"/>
      <c r="Y282" s="1"/>
      <c r="Z282" s="1"/>
    </row>
    <row r="283" spans="1:26" ht="15.75" customHeight="1">
      <c r="A283" s="230">
        <v>1</v>
      </c>
      <c r="B283" s="229" t="s">
        <v>125</v>
      </c>
      <c r="C283" s="230" t="s">
        <v>125</v>
      </c>
      <c r="D283" s="5" t="s">
        <v>141</v>
      </c>
      <c r="E283" s="5" t="s">
        <v>205</v>
      </c>
      <c r="F283" s="231" t="s">
        <v>206</v>
      </c>
      <c r="G283" s="16" t="s">
        <v>198</v>
      </c>
      <c r="H283" s="19">
        <v>2</v>
      </c>
      <c r="I283" s="19">
        <v>7.5</v>
      </c>
      <c r="J283" s="13">
        <f t="shared" si="13"/>
        <v>15</v>
      </c>
      <c r="K283" s="1"/>
      <c r="L283" s="1"/>
      <c r="M283" s="1"/>
      <c r="N283" s="1"/>
      <c r="O283" s="1"/>
      <c r="P283" s="1"/>
      <c r="Q283" s="1"/>
      <c r="R283" s="1"/>
      <c r="S283" s="1"/>
      <c r="T283" s="1"/>
      <c r="U283" s="1"/>
      <c r="V283" s="1"/>
      <c r="W283" s="1"/>
      <c r="X283" s="1"/>
      <c r="Y283" s="1"/>
      <c r="Z283" s="1"/>
    </row>
    <row r="284" spans="1:26" ht="15.75" customHeight="1">
      <c r="A284" s="227"/>
      <c r="B284" s="227"/>
      <c r="C284" s="227"/>
      <c r="D284" s="5"/>
      <c r="E284" s="5"/>
      <c r="F284" s="227"/>
      <c r="G284" s="16" t="s">
        <v>207</v>
      </c>
      <c r="H284" s="19">
        <v>1</v>
      </c>
      <c r="I284" s="19">
        <v>0.5</v>
      </c>
      <c r="J284" s="13">
        <f t="shared" si="13"/>
        <v>0.5</v>
      </c>
      <c r="K284" s="1"/>
      <c r="L284" s="1"/>
      <c r="M284" s="1"/>
      <c r="N284" s="1"/>
      <c r="O284" s="1"/>
      <c r="P284" s="1"/>
      <c r="Q284" s="1"/>
      <c r="R284" s="1"/>
      <c r="S284" s="1"/>
      <c r="T284" s="1"/>
      <c r="U284" s="1"/>
      <c r="V284" s="1"/>
      <c r="W284" s="1"/>
      <c r="X284" s="1"/>
      <c r="Y284" s="1"/>
      <c r="Z284" s="1"/>
    </row>
    <row r="285" spans="1:26" ht="15.75" customHeight="1">
      <c r="A285" s="227"/>
      <c r="B285" s="227"/>
      <c r="C285" s="227"/>
      <c r="D285" s="5"/>
      <c r="E285" s="5"/>
      <c r="F285" s="227"/>
      <c r="G285" s="16" t="s">
        <v>208</v>
      </c>
      <c r="H285" s="19">
        <v>100</v>
      </c>
      <c r="I285" s="19">
        <v>0.01</v>
      </c>
      <c r="J285" s="13">
        <f t="shared" si="13"/>
        <v>1</v>
      </c>
      <c r="K285" s="1"/>
      <c r="L285" s="1"/>
      <c r="M285" s="1"/>
      <c r="N285" s="1"/>
      <c r="O285" s="1"/>
      <c r="P285" s="1"/>
      <c r="Q285" s="1"/>
      <c r="R285" s="1"/>
      <c r="S285" s="1"/>
      <c r="T285" s="1"/>
      <c r="U285" s="1"/>
      <c r="V285" s="1"/>
      <c r="W285" s="1"/>
      <c r="X285" s="1"/>
      <c r="Y285" s="1"/>
      <c r="Z285" s="1"/>
    </row>
    <row r="286" spans="1:26" ht="15.75" customHeight="1">
      <c r="A286" s="228"/>
      <c r="B286" s="228"/>
      <c r="C286" s="228"/>
      <c r="D286" s="5"/>
      <c r="E286" s="5"/>
      <c r="F286" s="228"/>
      <c r="G286" s="16"/>
      <c r="H286" s="19"/>
      <c r="I286" s="19"/>
      <c r="J286" s="13"/>
      <c r="K286" s="1"/>
      <c r="L286" s="1"/>
      <c r="M286" s="1"/>
      <c r="N286" s="1"/>
      <c r="O286" s="1"/>
      <c r="P286" s="1"/>
      <c r="Q286" s="1"/>
      <c r="R286" s="1"/>
      <c r="S286" s="1"/>
      <c r="T286" s="1"/>
      <c r="U286" s="1"/>
      <c r="V286" s="1"/>
      <c r="W286" s="1"/>
      <c r="X286" s="1"/>
      <c r="Y286" s="1"/>
      <c r="Z286" s="1"/>
    </row>
    <row r="287" spans="1:26" ht="15.75" customHeight="1">
      <c r="A287" s="14">
        <v>2</v>
      </c>
      <c r="B287" s="8" t="s">
        <v>125</v>
      </c>
      <c r="C287" s="15" t="s">
        <v>125</v>
      </c>
      <c r="D287" s="5" t="s">
        <v>141</v>
      </c>
      <c r="E287" s="5" t="s">
        <v>205</v>
      </c>
      <c r="F287" s="6" t="s">
        <v>209</v>
      </c>
      <c r="G287" s="16" t="s">
        <v>198</v>
      </c>
      <c r="H287" s="19">
        <v>1</v>
      </c>
      <c r="I287" s="19">
        <v>7.5</v>
      </c>
      <c r="J287" s="13">
        <f>I287*H287</f>
        <v>7.5</v>
      </c>
      <c r="K287" s="1"/>
      <c r="L287" s="1"/>
      <c r="M287" s="1"/>
      <c r="N287" s="1"/>
      <c r="O287" s="1"/>
      <c r="P287" s="1"/>
      <c r="Q287" s="1"/>
      <c r="R287" s="1"/>
      <c r="S287" s="1"/>
      <c r="T287" s="1"/>
      <c r="U287" s="1"/>
      <c r="V287" s="1"/>
      <c r="W287" s="1"/>
      <c r="X287" s="1"/>
      <c r="Y287" s="1"/>
      <c r="Z287" s="1"/>
    </row>
    <row r="288" spans="1:26" ht="15.75" customHeight="1">
      <c r="A288" s="230">
        <v>3</v>
      </c>
      <c r="B288" s="8" t="s">
        <v>125</v>
      </c>
      <c r="C288" s="15" t="s">
        <v>125</v>
      </c>
      <c r="D288" s="5" t="s">
        <v>141</v>
      </c>
      <c r="E288" s="5" t="s">
        <v>205</v>
      </c>
      <c r="F288" s="6" t="s">
        <v>210</v>
      </c>
      <c r="G288" s="16"/>
      <c r="H288" s="19"/>
      <c r="I288" s="19"/>
      <c r="J288" s="13"/>
      <c r="K288" s="1"/>
      <c r="L288" s="1"/>
      <c r="M288" s="1"/>
      <c r="N288" s="1"/>
      <c r="O288" s="1"/>
      <c r="P288" s="1"/>
      <c r="Q288" s="1"/>
      <c r="R288" s="1"/>
      <c r="S288" s="1"/>
      <c r="T288" s="1"/>
      <c r="U288" s="1"/>
      <c r="V288" s="1"/>
      <c r="W288" s="1"/>
      <c r="X288" s="1"/>
      <c r="Y288" s="1"/>
      <c r="Z288" s="1"/>
    </row>
    <row r="289" spans="1:26" ht="15.75" customHeight="1">
      <c r="A289" s="228"/>
      <c r="B289" s="8"/>
      <c r="C289" s="15"/>
      <c r="D289" s="5"/>
      <c r="E289" s="5"/>
      <c r="F289" s="6"/>
      <c r="G289" s="16" t="s">
        <v>154</v>
      </c>
      <c r="H289" s="19">
        <v>1</v>
      </c>
      <c r="I289" s="19">
        <v>7.5</v>
      </c>
      <c r="J289" s="13">
        <f t="shared" ref="J289:J290" si="14">I289*H289</f>
        <v>7.5</v>
      </c>
      <c r="K289" s="1"/>
      <c r="L289" s="1"/>
      <c r="M289" s="1"/>
      <c r="N289" s="1"/>
      <c r="O289" s="1"/>
      <c r="P289" s="1"/>
      <c r="Q289" s="1"/>
      <c r="R289" s="1"/>
      <c r="S289" s="1"/>
      <c r="T289" s="1"/>
      <c r="U289" s="1"/>
      <c r="V289" s="1"/>
      <c r="W289" s="1"/>
      <c r="X289" s="1"/>
      <c r="Y289" s="1"/>
      <c r="Z289" s="1"/>
    </row>
    <row r="290" spans="1:26" ht="15.75" customHeight="1">
      <c r="A290" s="14"/>
      <c r="B290" s="8"/>
      <c r="C290" s="15"/>
      <c r="D290" s="5"/>
      <c r="E290" s="5"/>
      <c r="F290" s="6"/>
      <c r="G290" s="16" t="s">
        <v>211</v>
      </c>
      <c r="H290" s="19">
        <v>1</v>
      </c>
      <c r="I290" s="19">
        <v>0.5</v>
      </c>
      <c r="J290" s="13">
        <f t="shared" si="14"/>
        <v>0.5</v>
      </c>
      <c r="K290" s="1"/>
      <c r="L290" s="1"/>
      <c r="M290" s="1"/>
      <c r="N290" s="1"/>
      <c r="O290" s="1"/>
      <c r="P290" s="1"/>
      <c r="Q290" s="1"/>
      <c r="R290" s="1"/>
      <c r="S290" s="1"/>
      <c r="T290" s="1"/>
      <c r="U290" s="1"/>
      <c r="V290" s="1"/>
      <c r="W290" s="1"/>
      <c r="X290" s="1"/>
      <c r="Y290" s="1"/>
      <c r="Z290" s="1"/>
    </row>
    <row r="291" spans="1:26" ht="15.75" customHeight="1">
      <c r="A291" s="230">
        <v>4</v>
      </c>
      <c r="B291" s="8" t="s">
        <v>125</v>
      </c>
      <c r="C291" s="15" t="s">
        <v>125</v>
      </c>
      <c r="D291" s="5" t="s">
        <v>141</v>
      </c>
      <c r="E291" s="5" t="s">
        <v>205</v>
      </c>
      <c r="F291" s="6" t="s">
        <v>212</v>
      </c>
      <c r="G291" s="16"/>
      <c r="H291" s="19"/>
      <c r="I291" s="19"/>
      <c r="J291" s="13"/>
      <c r="K291" s="1"/>
      <c r="L291" s="1"/>
      <c r="M291" s="1"/>
      <c r="N291" s="1"/>
      <c r="O291" s="1"/>
      <c r="P291" s="1"/>
      <c r="Q291" s="1"/>
      <c r="R291" s="1"/>
      <c r="S291" s="1"/>
      <c r="T291" s="1"/>
      <c r="U291" s="1"/>
      <c r="V291" s="1"/>
      <c r="W291" s="1"/>
      <c r="X291" s="1"/>
      <c r="Y291" s="1"/>
      <c r="Z291" s="1"/>
    </row>
    <row r="292" spans="1:26" ht="15.75" customHeight="1">
      <c r="A292" s="227"/>
      <c r="B292" s="8"/>
      <c r="C292" s="15"/>
      <c r="D292" s="5"/>
      <c r="E292" s="5"/>
      <c r="F292" s="20"/>
      <c r="G292" s="16" t="s">
        <v>211</v>
      </c>
      <c r="H292" s="19">
        <v>1</v>
      </c>
      <c r="I292" s="19">
        <v>0.5</v>
      </c>
      <c r="J292" s="13">
        <f t="shared" ref="J292:J293" si="15">I292*H292</f>
        <v>0.5</v>
      </c>
      <c r="K292" s="1"/>
      <c r="L292" s="1"/>
      <c r="M292" s="1"/>
      <c r="N292" s="1"/>
      <c r="O292" s="1"/>
      <c r="P292" s="1"/>
      <c r="Q292" s="1"/>
      <c r="R292" s="1"/>
      <c r="S292" s="1"/>
      <c r="T292" s="1"/>
      <c r="U292" s="1"/>
      <c r="V292" s="1"/>
      <c r="W292" s="1"/>
      <c r="X292" s="1"/>
      <c r="Y292" s="1"/>
      <c r="Z292" s="1"/>
    </row>
    <row r="293" spans="1:26" ht="15.75" customHeight="1">
      <c r="A293" s="228"/>
      <c r="B293" s="8"/>
      <c r="C293" s="15"/>
      <c r="D293" s="5"/>
      <c r="E293" s="5"/>
      <c r="F293" s="20"/>
      <c r="G293" s="16" t="s">
        <v>213</v>
      </c>
      <c r="H293" s="19">
        <v>250</v>
      </c>
      <c r="I293" s="19">
        <v>0.01</v>
      </c>
      <c r="J293" s="13">
        <f t="shared" si="15"/>
        <v>2.5</v>
      </c>
      <c r="K293" s="1"/>
      <c r="L293" s="1"/>
      <c r="M293" s="1"/>
      <c r="N293" s="1"/>
      <c r="O293" s="1"/>
      <c r="P293" s="1"/>
      <c r="Q293" s="1"/>
      <c r="R293" s="1"/>
      <c r="S293" s="1"/>
      <c r="T293" s="1"/>
      <c r="U293" s="1"/>
      <c r="V293" s="1"/>
      <c r="W293" s="1"/>
      <c r="X293" s="1"/>
      <c r="Y293" s="1"/>
      <c r="Z293" s="1"/>
    </row>
    <row r="294" spans="1:26" ht="15.75" customHeight="1">
      <c r="A294" s="230">
        <v>5</v>
      </c>
      <c r="B294" s="8" t="s">
        <v>125</v>
      </c>
      <c r="C294" s="15" t="s">
        <v>125</v>
      </c>
      <c r="D294" s="5" t="s">
        <v>141</v>
      </c>
      <c r="E294" s="5" t="s">
        <v>205</v>
      </c>
      <c r="F294" s="6" t="s">
        <v>214</v>
      </c>
      <c r="G294" s="16"/>
      <c r="H294" s="19"/>
      <c r="I294" s="19"/>
      <c r="J294" s="13"/>
      <c r="K294" s="1"/>
      <c r="L294" s="1"/>
      <c r="M294" s="1"/>
      <c r="N294" s="1"/>
      <c r="O294" s="1"/>
      <c r="P294" s="1"/>
      <c r="Q294" s="1"/>
      <c r="R294" s="1"/>
      <c r="S294" s="1"/>
      <c r="T294" s="1"/>
      <c r="U294" s="1"/>
      <c r="V294" s="1"/>
      <c r="W294" s="1"/>
      <c r="X294" s="1"/>
      <c r="Y294" s="1"/>
      <c r="Z294" s="1"/>
    </row>
    <row r="295" spans="1:26" ht="15.75" customHeight="1">
      <c r="A295" s="227"/>
      <c r="B295" s="8"/>
      <c r="C295" s="15"/>
      <c r="D295" s="5"/>
      <c r="E295" s="5"/>
      <c r="F295" s="6"/>
      <c r="G295" s="16"/>
      <c r="H295" s="19"/>
      <c r="I295" s="19"/>
      <c r="J295" s="13"/>
      <c r="K295" s="1"/>
      <c r="L295" s="1"/>
      <c r="M295" s="1"/>
      <c r="N295" s="1"/>
      <c r="O295" s="1"/>
      <c r="P295" s="1"/>
      <c r="Q295" s="1"/>
      <c r="R295" s="1"/>
      <c r="S295" s="1"/>
      <c r="T295" s="1"/>
      <c r="U295" s="1"/>
      <c r="V295" s="1"/>
      <c r="W295" s="1"/>
      <c r="X295" s="1"/>
      <c r="Y295" s="1"/>
      <c r="Z295" s="1"/>
    </row>
    <row r="296" spans="1:26" ht="15.75" customHeight="1">
      <c r="A296" s="227"/>
      <c r="B296" s="8"/>
      <c r="C296" s="15"/>
      <c r="D296" s="5"/>
      <c r="E296" s="5"/>
      <c r="F296" s="6"/>
      <c r="G296" s="16" t="s">
        <v>215</v>
      </c>
      <c r="H296" s="19">
        <v>1</v>
      </c>
      <c r="I296" s="19">
        <v>7.5</v>
      </c>
      <c r="J296" s="13">
        <f t="shared" ref="J296:J297" si="16">I296*H296</f>
        <v>7.5</v>
      </c>
      <c r="K296" s="1"/>
      <c r="L296" s="1"/>
      <c r="M296" s="1"/>
      <c r="N296" s="1"/>
      <c r="O296" s="1"/>
      <c r="P296" s="1"/>
      <c r="Q296" s="1"/>
      <c r="R296" s="1"/>
      <c r="S296" s="1"/>
      <c r="T296" s="1"/>
      <c r="U296" s="1"/>
      <c r="V296" s="1"/>
      <c r="W296" s="1"/>
      <c r="X296" s="1"/>
      <c r="Y296" s="1"/>
      <c r="Z296" s="1"/>
    </row>
    <row r="297" spans="1:26" ht="15.75" customHeight="1">
      <c r="A297" s="228"/>
      <c r="B297" s="8"/>
      <c r="C297" s="15"/>
      <c r="D297" s="5"/>
      <c r="E297" s="5"/>
      <c r="F297" s="6"/>
      <c r="G297" s="16" t="s">
        <v>154</v>
      </c>
      <c r="H297" s="19">
        <v>1</v>
      </c>
      <c r="I297" s="19">
        <v>7.5</v>
      </c>
      <c r="J297" s="13">
        <f t="shared" si="16"/>
        <v>7.5</v>
      </c>
      <c r="K297" s="1"/>
      <c r="L297" s="1"/>
      <c r="M297" s="1"/>
      <c r="N297" s="1"/>
      <c r="O297" s="1"/>
      <c r="P297" s="1"/>
      <c r="Q297" s="1"/>
      <c r="R297" s="1"/>
      <c r="S297" s="1"/>
      <c r="T297" s="1"/>
      <c r="U297" s="1"/>
      <c r="V297" s="1"/>
      <c r="W297" s="1"/>
      <c r="X297" s="1"/>
      <c r="Y297" s="1"/>
      <c r="Z297" s="1"/>
    </row>
    <row r="298" spans="1:26" ht="15.75" customHeight="1">
      <c r="A298" s="230">
        <v>6</v>
      </c>
      <c r="B298" s="8" t="s">
        <v>125</v>
      </c>
      <c r="C298" s="15" t="s">
        <v>125</v>
      </c>
      <c r="D298" s="5" t="s">
        <v>141</v>
      </c>
      <c r="E298" s="5" t="s">
        <v>205</v>
      </c>
      <c r="F298" s="6" t="s">
        <v>216</v>
      </c>
      <c r="G298" s="16"/>
      <c r="H298" s="19"/>
      <c r="I298" s="19"/>
      <c r="J298" s="13"/>
      <c r="K298" s="1"/>
      <c r="L298" s="1"/>
      <c r="M298" s="1"/>
      <c r="N298" s="1"/>
      <c r="O298" s="1"/>
      <c r="P298" s="1"/>
      <c r="Q298" s="1"/>
      <c r="R298" s="1"/>
      <c r="S298" s="1"/>
      <c r="T298" s="1"/>
      <c r="U298" s="1"/>
      <c r="V298" s="1"/>
      <c r="W298" s="1"/>
      <c r="X298" s="1"/>
      <c r="Y298" s="1"/>
      <c r="Z298" s="1"/>
    </row>
    <row r="299" spans="1:26" ht="15.75" customHeight="1">
      <c r="A299" s="227"/>
      <c r="B299" s="8"/>
      <c r="C299" s="15"/>
      <c r="D299" s="5"/>
      <c r="E299" s="5"/>
      <c r="F299" s="6"/>
      <c r="G299" s="16" t="s">
        <v>215</v>
      </c>
      <c r="H299" s="19">
        <v>1</v>
      </c>
      <c r="I299" s="19">
        <v>7.5</v>
      </c>
      <c r="J299" s="13">
        <f t="shared" ref="J299:J301" si="17">I299*H299</f>
        <v>7.5</v>
      </c>
      <c r="K299" s="1"/>
      <c r="L299" s="1"/>
      <c r="M299" s="1"/>
      <c r="N299" s="1"/>
      <c r="O299" s="1"/>
      <c r="P299" s="1"/>
      <c r="Q299" s="1"/>
      <c r="R299" s="1"/>
      <c r="S299" s="1"/>
      <c r="T299" s="1"/>
      <c r="U299" s="1"/>
      <c r="V299" s="1"/>
      <c r="W299" s="1"/>
      <c r="X299" s="1"/>
      <c r="Y299" s="1"/>
      <c r="Z299" s="1"/>
    </row>
    <row r="300" spans="1:26" ht="15.75" customHeight="1">
      <c r="A300" s="227"/>
      <c r="B300" s="8"/>
      <c r="C300" s="15"/>
      <c r="D300" s="5"/>
      <c r="E300" s="5"/>
      <c r="F300" s="6"/>
      <c r="G300" s="16" t="s">
        <v>154</v>
      </c>
      <c r="H300" s="19">
        <v>1</v>
      </c>
      <c r="I300" s="19">
        <v>7.5</v>
      </c>
      <c r="J300" s="13">
        <f t="shared" si="17"/>
        <v>7.5</v>
      </c>
      <c r="K300" s="1"/>
      <c r="L300" s="1"/>
      <c r="M300" s="1"/>
      <c r="N300" s="1"/>
      <c r="O300" s="1"/>
      <c r="P300" s="1"/>
      <c r="Q300" s="1"/>
      <c r="R300" s="1"/>
      <c r="S300" s="1"/>
      <c r="T300" s="1"/>
      <c r="U300" s="1"/>
      <c r="V300" s="1"/>
      <c r="W300" s="1"/>
      <c r="X300" s="1"/>
      <c r="Y300" s="1"/>
      <c r="Z300" s="1"/>
    </row>
    <row r="301" spans="1:26" ht="15.75" customHeight="1">
      <c r="A301" s="227"/>
      <c r="B301" s="8"/>
      <c r="C301" s="15"/>
      <c r="D301" s="5"/>
      <c r="E301" s="5"/>
      <c r="F301" s="6"/>
      <c r="G301" s="16" t="s">
        <v>217</v>
      </c>
      <c r="H301" s="19">
        <v>440</v>
      </c>
      <c r="I301" s="19">
        <v>0.01</v>
      </c>
      <c r="J301" s="13">
        <f t="shared" si="17"/>
        <v>4.4000000000000004</v>
      </c>
      <c r="K301" s="1"/>
      <c r="L301" s="1"/>
      <c r="M301" s="1"/>
      <c r="N301" s="1"/>
      <c r="O301" s="1"/>
      <c r="P301" s="1"/>
      <c r="Q301" s="1"/>
      <c r="R301" s="1"/>
      <c r="S301" s="1"/>
      <c r="T301" s="1"/>
      <c r="U301" s="1"/>
      <c r="V301" s="1"/>
      <c r="W301" s="1"/>
      <c r="X301" s="1"/>
      <c r="Y301" s="1"/>
      <c r="Z301" s="1"/>
    </row>
    <row r="302" spans="1:26" ht="15.75" customHeight="1">
      <c r="A302" s="228"/>
      <c r="B302" s="8"/>
      <c r="C302" s="15"/>
      <c r="D302" s="5"/>
      <c r="E302" s="5"/>
      <c r="F302" s="6"/>
      <c r="G302" s="16"/>
      <c r="H302" s="19"/>
      <c r="I302" s="19"/>
      <c r="J302" s="13"/>
      <c r="K302" s="1"/>
      <c r="L302" s="1"/>
      <c r="M302" s="1"/>
      <c r="N302" s="1"/>
      <c r="O302" s="1"/>
      <c r="P302" s="1"/>
      <c r="Q302" s="1"/>
      <c r="R302" s="1"/>
      <c r="S302" s="1"/>
      <c r="T302" s="1"/>
      <c r="U302" s="1"/>
      <c r="V302" s="1"/>
      <c r="W302" s="1"/>
      <c r="X302" s="1"/>
      <c r="Y302" s="1"/>
      <c r="Z302" s="1"/>
    </row>
    <row r="303" spans="1:26" ht="15.75" customHeight="1">
      <c r="A303" s="230">
        <v>7</v>
      </c>
      <c r="B303" s="8" t="s">
        <v>125</v>
      </c>
      <c r="C303" s="15" t="s">
        <v>125</v>
      </c>
      <c r="D303" s="5" t="s">
        <v>141</v>
      </c>
      <c r="E303" s="5" t="s">
        <v>205</v>
      </c>
      <c r="F303" s="6" t="s">
        <v>218</v>
      </c>
      <c r="G303" s="16"/>
      <c r="H303" s="19"/>
      <c r="I303" s="19"/>
      <c r="J303" s="13"/>
      <c r="K303" s="1"/>
      <c r="L303" s="1"/>
      <c r="M303" s="1"/>
      <c r="N303" s="1"/>
      <c r="O303" s="1"/>
      <c r="P303" s="1"/>
      <c r="Q303" s="1"/>
      <c r="R303" s="1"/>
      <c r="S303" s="1"/>
      <c r="T303" s="1"/>
      <c r="U303" s="1"/>
      <c r="V303" s="1"/>
      <c r="W303" s="1"/>
      <c r="X303" s="1"/>
      <c r="Y303" s="1"/>
      <c r="Z303" s="1"/>
    </row>
    <row r="304" spans="1:26" ht="15.75" customHeight="1">
      <c r="A304" s="227"/>
      <c r="B304" s="8"/>
      <c r="C304" s="15"/>
      <c r="D304" s="6"/>
      <c r="E304" s="5"/>
      <c r="F304" s="5"/>
      <c r="G304" s="16" t="s">
        <v>215</v>
      </c>
      <c r="H304" s="19">
        <v>1</v>
      </c>
      <c r="I304" s="19">
        <v>7.5</v>
      </c>
      <c r="J304" s="13">
        <f t="shared" ref="J304:J305" si="18">I304*H304</f>
        <v>7.5</v>
      </c>
      <c r="K304" s="1"/>
      <c r="L304" s="1"/>
      <c r="M304" s="1"/>
      <c r="N304" s="1"/>
      <c r="O304" s="1"/>
      <c r="P304" s="1"/>
      <c r="Q304" s="1"/>
      <c r="R304" s="1"/>
      <c r="S304" s="1"/>
      <c r="T304" s="1"/>
      <c r="U304" s="1"/>
      <c r="V304" s="1"/>
      <c r="W304" s="1"/>
      <c r="X304" s="1"/>
      <c r="Y304" s="1"/>
      <c r="Z304" s="1"/>
    </row>
    <row r="305" spans="1:26" ht="15.75" customHeight="1">
      <c r="A305" s="228"/>
      <c r="B305" s="5"/>
      <c r="C305" s="5"/>
      <c r="D305" s="5"/>
      <c r="E305" s="5"/>
      <c r="F305" s="5"/>
      <c r="G305" s="16" t="s">
        <v>219</v>
      </c>
      <c r="H305" s="19">
        <v>250</v>
      </c>
      <c r="I305" s="19">
        <v>0.01</v>
      </c>
      <c r="J305" s="13">
        <f t="shared" si="18"/>
        <v>2.5</v>
      </c>
      <c r="K305" s="1"/>
      <c r="L305" s="1"/>
      <c r="M305" s="1"/>
      <c r="N305" s="1"/>
      <c r="O305" s="1"/>
      <c r="P305" s="1"/>
      <c r="Q305" s="1"/>
      <c r="R305" s="1"/>
      <c r="S305" s="1"/>
      <c r="T305" s="1"/>
      <c r="U305" s="1"/>
      <c r="V305" s="1"/>
      <c r="W305" s="1"/>
      <c r="X305" s="1"/>
      <c r="Y305" s="1"/>
      <c r="Z305" s="1"/>
    </row>
    <row r="306" spans="1:26" ht="15.75" customHeight="1">
      <c r="A306" s="15"/>
      <c r="B306" s="5"/>
      <c r="C306" s="5"/>
      <c r="D306" s="5"/>
      <c r="E306" s="5"/>
      <c r="F306" s="5"/>
      <c r="G306" s="238" t="s">
        <v>117</v>
      </c>
      <c r="H306" s="236"/>
      <c r="I306" s="21"/>
      <c r="J306" s="22">
        <f>SUM(J167:J305)</f>
        <v>432.75000000000006</v>
      </c>
      <c r="K306" s="1"/>
      <c r="L306" s="1"/>
      <c r="M306" s="1"/>
      <c r="N306" s="1"/>
      <c r="O306" s="1"/>
      <c r="P306" s="1"/>
      <c r="Q306" s="1"/>
      <c r="R306" s="1"/>
      <c r="S306" s="1"/>
      <c r="T306" s="1"/>
      <c r="U306" s="1"/>
      <c r="V306" s="1"/>
      <c r="W306" s="1"/>
      <c r="X306" s="1"/>
      <c r="Y306" s="1"/>
      <c r="Z306" s="1"/>
    </row>
    <row r="307" spans="1:26" ht="15.75" customHeight="1">
      <c r="A307" s="15"/>
      <c r="B307" s="5"/>
      <c r="C307" s="5"/>
      <c r="D307" s="5"/>
      <c r="E307" s="5"/>
      <c r="F307" s="5"/>
      <c r="G307" s="23"/>
      <c r="H307" s="24"/>
      <c r="I307" s="21"/>
      <c r="J307" s="21"/>
      <c r="K307" s="1"/>
      <c r="L307" s="1"/>
      <c r="M307" s="1"/>
      <c r="N307" s="1"/>
      <c r="O307" s="1"/>
      <c r="P307" s="1"/>
      <c r="Q307" s="1"/>
      <c r="R307" s="1"/>
      <c r="S307" s="1"/>
      <c r="T307" s="1"/>
      <c r="U307" s="1"/>
      <c r="V307" s="1"/>
      <c r="W307" s="1"/>
      <c r="X307" s="1"/>
      <c r="Y307" s="1"/>
      <c r="Z307" s="1"/>
    </row>
    <row r="308" spans="1:26" ht="15.75" customHeight="1">
      <c r="A308" s="230">
        <v>1</v>
      </c>
      <c r="B308" s="230" t="s">
        <v>12</v>
      </c>
      <c r="C308" s="230" t="s">
        <v>125</v>
      </c>
      <c r="D308" s="230" t="s">
        <v>220</v>
      </c>
      <c r="E308" s="229" t="s">
        <v>221</v>
      </c>
      <c r="F308" s="6" t="s">
        <v>222</v>
      </c>
      <c r="G308" s="8" t="s">
        <v>223</v>
      </c>
      <c r="H308" s="4">
        <v>18</v>
      </c>
      <c r="I308" s="4">
        <v>7.5</v>
      </c>
      <c r="J308" s="9">
        <f t="shared" ref="J308:J317" si="19">H308*I308</f>
        <v>135</v>
      </c>
      <c r="K308" s="1"/>
      <c r="L308" s="1"/>
      <c r="M308" s="1"/>
      <c r="N308" s="1"/>
      <c r="O308" s="1"/>
      <c r="P308" s="1"/>
      <c r="Q308" s="1"/>
      <c r="R308" s="1"/>
      <c r="S308" s="1"/>
      <c r="T308" s="1"/>
      <c r="U308" s="1"/>
      <c r="V308" s="1"/>
      <c r="W308" s="1"/>
      <c r="X308" s="1"/>
      <c r="Y308" s="1"/>
      <c r="Z308" s="1"/>
    </row>
    <row r="309" spans="1:26" ht="15.75" customHeight="1">
      <c r="A309" s="227"/>
      <c r="B309" s="227"/>
      <c r="C309" s="227"/>
      <c r="D309" s="227"/>
      <c r="E309" s="227"/>
      <c r="F309" s="4" t="s">
        <v>224</v>
      </c>
      <c r="G309" s="8" t="s">
        <v>225</v>
      </c>
      <c r="H309" s="4">
        <v>0</v>
      </c>
      <c r="I309" s="4">
        <v>0.01</v>
      </c>
      <c r="J309" s="9">
        <f t="shared" si="19"/>
        <v>0</v>
      </c>
      <c r="K309" s="1"/>
      <c r="L309" s="1"/>
      <c r="M309" s="1"/>
      <c r="N309" s="1"/>
      <c r="O309" s="1"/>
      <c r="P309" s="1"/>
      <c r="Q309" s="1"/>
      <c r="R309" s="1"/>
      <c r="S309" s="1"/>
      <c r="T309" s="1"/>
      <c r="U309" s="1"/>
      <c r="V309" s="1"/>
      <c r="W309" s="1"/>
      <c r="X309" s="1"/>
      <c r="Y309" s="1"/>
      <c r="Z309" s="1"/>
    </row>
    <row r="310" spans="1:26" ht="15.75" customHeight="1">
      <c r="A310" s="227"/>
      <c r="B310" s="227"/>
      <c r="C310" s="227"/>
      <c r="D310" s="227"/>
      <c r="E310" s="227"/>
      <c r="F310" s="6" t="s">
        <v>226</v>
      </c>
      <c r="G310" s="8" t="s">
        <v>227</v>
      </c>
      <c r="H310" s="4">
        <v>3</v>
      </c>
      <c r="I310" s="4">
        <v>7.5</v>
      </c>
      <c r="J310" s="9">
        <f t="shared" si="19"/>
        <v>22.5</v>
      </c>
      <c r="K310" s="1"/>
      <c r="L310" s="1"/>
      <c r="M310" s="1"/>
      <c r="N310" s="1"/>
      <c r="O310" s="1"/>
      <c r="P310" s="1"/>
      <c r="Q310" s="1"/>
      <c r="R310" s="1"/>
      <c r="S310" s="1"/>
      <c r="T310" s="1"/>
      <c r="U310" s="1"/>
      <c r="V310" s="1"/>
      <c r="W310" s="1"/>
      <c r="X310" s="1"/>
      <c r="Y310" s="1"/>
      <c r="Z310" s="1"/>
    </row>
    <row r="311" spans="1:26" ht="15.75" customHeight="1">
      <c r="A311" s="227"/>
      <c r="B311" s="227"/>
      <c r="C311" s="227"/>
      <c r="D311" s="227"/>
      <c r="E311" s="227"/>
      <c r="F311" s="6" t="s">
        <v>228</v>
      </c>
      <c r="G311" s="8" t="s">
        <v>229</v>
      </c>
      <c r="H311" s="4">
        <v>10</v>
      </c>
      <c r="I311" s="4">
        <v>0.5</v>
      </c>
      <c r="J311" s="9">
        <f t="shared" si="19"/>
        <v>5</v>
      </c>
      <c r="K311" s="1"/>
      <c r="L311" s="1"/>
      <c r="M311" s="1"/>
      <c r="N311" s="1"/>
      <c r="O311" s="1"/>
      <c r="P311" s="1"/>
      <c r="Q311" s="1"/>
      <c r="R311" s="1"/>
      <c r="S311" s="1"/>
      <c r="T311" s="1"/>
      <c r="U311" s="1"/>
      <c r="V311" s="1"/>
      <c r="W311" s="1"/>
      <c r="X311" s="1"/>
      <c r="Y311" s="1"/>
      <c r="Z311" s="1"/>
    </row>
    <row r="312" spans="1:26" ht="15.75" customHeight="1">
      <c r="A312" s="227"/>
      <c r="B312" s="227"/>
      <c r="C312" s="227"/>
      <c r="D312" s="227"/>
      <c r="E312" s="227"/>
      <c r="F312" s="6" t="s">
        <v>230</v>
      </c>
      <c r="G312" s="8" t="s">
        <v>231</v>
      </c>
      <c r="H312" s="4">
        <v>5</v>
      </c>
      <c r="I312" s="4">
        <v>0.5</v>
      </c>
      <c r="J312" s="9">
        <f t="shared" si="19"/>
        <v>2.5</v>
      </c>
      <c r="K312" s="1"/>
      <c r="L312" s="1"/>
      <c r="M312" s="1"/>
      <c r="N312" s="1"/>
      <c r="O312" s="1"/>
      <c r="P312" s="1"/>
      <c r="Q312" s="1"/>
      <c r="R312" s="1"/>
      <c r="S312" s="1"/>
      <c r="T312" s="1"/>
      <c r="U312" s="1"/>
      <c r="V312" s="1"/>
      <c r="W312" s="1"/>
      <c r="X312" s="1"/>
      <c r="Y312" s="1"/>
      <c r="Z312" s="1"/>
    </row>
    <row r="313" spans="1:26" ht="15.75" customHeight="1">
      <c r="A313" s="227"/>
      <c r="B313" s="227"/>
      <c r="C313" s="227"/>
      <c r="D313" s="227"/>
      <c r="E313" s="227"/>
      <c r="F313" s="6" t="s">
        <v>232</v>
      </c>
      <c r="G313" s="8" t="s">
        <v>233</v>
      </c>
      <c r="H313" s="4">
        <v>1</v>
      </c>
      <c r="I313" s="4">
        <v>0.25</v>
      </c>
      <c r="J313" s="9">
        <f t="shared" si="19"/>
        <v>0.25</v>
      </c>
      <c r="K313" s="1"/>
      <c r="L313" s="1"/>
      <c r="M313" s="1"/>
      <c r="N313" s="1"/>
      <c r="O313" s="1"/>
      <c r="P313" s="1"/>
      <c r="Q313" s="1"/>
      <c r="R313" s="1"/>
      <c r="S313" s="1"/>
      <c r="T313" s="1"/>
      <c r="U313" s="1"/>
      <c r="V313" s="1"/>
      <c r="W313" s="1"/>
      <c r="X313" s="1"/>
      <c r="Y313" s="1"/>
      <c r="Z313" s="1"/>
    </row>
    <row r="314" spans="1:26" ht="15.75" customHeight="1">
      <c r="A314" s="228"/>
      <c r="B314" s="228"/>
      <c r="C314" s="228"/>
      <c r="D314" s="228"/>
      <c r="E314" s="228"/>
      <c r="F314" s="6" t="s">
        <v>234</v>
      </c>
      <c r="G314" s="8" t="s">
        <v>235</v>
      </c>
      <c r="H314" s="4">
        <v>22800</v>
      </c>
      <c r="I314" s="4">
        <v>0.01</v>
      </c>
      <c r="J314" s="9">
        <f t="shared" si="19"/>
        <v>228</v>
      </c>
      <c r="K314" s="1"/>
      <c r="L314" s="1"/>
      <c r="M314" s="1"/>
      <c r="N314" s="1"/>
      <c r="O314" s="1"/>
      <c r="P314" s="1"/>
      <c r="Q314" s="1"/>
      <c r="R314" s="1"/>
      <c r="S314" s="1"/>
      <c r="T314" s="1"/>
      <c r="U314" s="1"/>
      <c r="V314" s="1"/>
      <c r="W314" s="1"/>
      <c r="X314" s="1"/>
      <c r="Y314" s="1"/>
      <c r="Z314" s="1"/>
    </row>
    <row r="315" spans="1:26" ht="15.75" customHeight="1">
      <c r="A315" s="230">
        <v>2</v>
      </c>
      <c r="B315" s="237"/>
      <c r="C315" s="237"/>
      <c r="D315" s="237"/>
      <c r="E315" s="229" t="s">
        <v>68</v>
      </c>
      <c r="F315" s="4"/>
      <c r="G315" s="8" t="s">
        <v>236</v>
      </c>
      <c r="H315" s="4">
        <v>0</v>
      </c>
      <c r="I315" s="4">
        <v>0.01</v>
      </c>
      <c r="J315" s="9">
        <f t="shared" si="19"/>
        <v>0</v>
      </c>
      <c r="K315" s="1"/>
      <c r="L315" s="1"/>
      <c r="M315" s="1"/>
      <c r="N315" s="1"/>
      <c r="O315" s="1"/>
      <c r="P315" s="1"/>
      <c r="Q315" s="1"/>
      <c r="R315" s="1"/>
      <c r="S315" s="1"/>
      <c r="T315" s="1"/>
      <c r="U315" s="1"/>
      <c r="V315" s="1"/>
      <c r="W315" s="1"/>
      <c r="X315" s="1"/>
      <c r="Y315" s="1"/>
      <c r="Z315" s="1"/>
    </row>
    <row r="316" spans="1:26" ht="15.75" customHeight="1">
      <c r="A316" s="227"/>
      <c r="B316" s="227"/>
      <c r="C316" s="227"/>
      <c r="D316" s="227"/>
      <c r="E316" s="227"/>
      <c r="F316" s="4"/>
      <c r="G316" s="8" t="s">
        <v>237</v>
      </c>
      <c r="H316" s="4">
        <v>0</v>
      </c>
      <c r="I316" s="4">
        <v>3.5</v>
      </c>
      <c r="J316" s="9">
        <f t="shared" si="19"/>
        <v>0</v>
      </c>
      <c r="K316" s="1"/>
      <c r="L316" s="1"/>
      <c r="M316" s="1"/>
      <c r="N316" s="1"/>
      <c r="O316" s="1"/>
      <c r="P316" s="1"/>
      <c r="Q316" s="1"/>
      <c r="R316" s="1"/>
      <c r="S316" s="1"/>
      <c r="T316" s="1"/>
      <c r="U316" s="1"/>
      <c r="V316" s="1"/>
      <c r="W316" s="1"/>
      <c r="X316" s="1"/>
      <c r="Y316" s="1"/>
      <c r="Z316" s="1"/>
    </row>
    <row r="317" spans="1:26" ht="15.75" customHeight="1">
      <c r="A317" s="228"/>
      <c r="B317" s="228"/>
      <c r="C317" s="228"/>
      <c r="D317" s="228"/>
      <c r="E317" s="228"/>
      <c r="F317" s="4"/>
      <c r="G317" s="8" t="s">
        <v>238</v>
      </c>
      <c r="H317" s="4">
        <v>0</v>
      </c>
      <c r="I317" s="4">
        <v>0.5</v>
      </c>
      <c r="J317" s="9">
        <f t="shared" si="19"/>
        <v>0</v>
      </c>
      <c r="K317" s="1"/>
      <c r="L317" s="1"/>
      <c r="M317" s="1"/>
      <c r="N317" s="1"/>
      <c r="O317" s="1"/>
      <c r="P317" s="1"/>
      <c r="Q317" s="1"/>
      <c r="R317" s="1"/>
      <c r="S317" s="1"/>
      <c r="T317" s="1"/>
      <c r="U317" s="1"/>
      <c r="V317" s="1"/>
      <c r="W317" s="1"/>
      <c r="X317" s="1"/>
      <c r="Y317" s="1"/>
      <c r="Z317" s="1"/>
    </row>
    <row r="318" spans="1:26" ht="15.75" customHeight="1">
      <c r="A318" s="5"/>
      <c r="B318" s="5"/>
      <c r="C318" s="5"/>
      <c r="D318" s="5"/>
      <c r="E318" s="5"/>
      <c r="F318" s="25"/>
      <c r="G318" s="8"/>
      <c r="H318" s="25"/>
      <c r="I318" s="26"/>
      <c r="J318" s="27">
        <f>SUM(J308:J317)</f>
        <v>393.25</v>
      </c>
      <c r="K318" s="1"/>
      <c r="L318" s="1"/>
      <c r="M318" s="1"/>
      <c r="N318" s="1"/>
      <c r="O318" s="1"/>
      <c r="P318" s="1"/>
      <c r="Q318" s="1"/>
      <c r="R318" s="1"/>
      <c r="S318" s="1"/>
      <c r="T318" s="1"/>
      <c r="U318" s="1"/>
      <c r="V318" s="1"/>
      <c r="W318" s="1"/>
      <c r="X318" s="1"/>
      <c r="Y318" s="1"/>
      <c r="Z318" s="1"/>
    </row>
    <row r="319" spans="1:26" ht="39" customHeight="1">
      <c r="A319" s="14">
        <v>1</v>
      </c>
      <c r="B319" s="4" t="s">
        <v>239</v>
      </c>
      <c r="C319" s="14" t="s">
        <v>240</v>
      </c>
      <c r="D319" s="14" t="s">
        <v>241</v>
      </c>
      <c r="E319" s="229" t="s">
        <v>242</v>
      </c>
      <c r="F319" s="4" t="s">
        <v>243</v>
      </c>
      <c r="G319" s="229" t="s">
        <v>242</v>
      </c>
      <c r="H319" s="9">
        <v>4</v>
      </c>
      <c r="I319" s="14">
        <v>7.5</v>
      </c>
      <c r="J319" s="18">
        <f t="shared" ref="J319:J325" si="20">I319*H319</f>
        <v>30</v>
      </c>
      <c r="K319" s="1"/>
      <c r="L319" s="1"/>
      <c r="M319" s="1"/>
      <c r="N319" s="1"/>
      <c r="O319" s="1"/>
      <c r="P319" s="1"/>
      <c r="Q319" s="1"/>
      <c r="R319" s="1"/>
      <c r="S319" s="1"/>
      <c r="T319" s="1"/>
      <c r="U319" s="1"/>
      <c r="V319" s="1"/>
      <c r="W319" s="1"/>
      <c r="X319" s="1"/>
      <c r="Y319" s="1"/>
      <c r="Z319" s="1"/>
    </row>
    <row r="320" spans="1:26" ht="15.75" customHeight="1">
      <c r="A320" s="15"/>
      <c r="B320" s="8"/>
      <c r="C320" s="5"/>
      <c r="D320" s="5"/>
      <c r="E320" s="227"/>
      <c r="F320" s="5"/>
      <c r="G320" s="227"/>
      <c r="H320" s="9">
        <v>0</v>
      </c>
      <c r="I320" s="14">
        <v>0.01</v>
      </c>
      <c r="J320" s="18">
        <f t="shared" si="20"/>
        <v>0</v>
      </c>
      <c r="K320" s="1"/>
      <c r="L320" s="1"/>
      <c r="M320" s="1"/>
      <c r="N320" s="1"/>
      <c r="O320" s="1"/>
      <c r="P320" s="1"/>
      <c r="Q320" s="1"/>
      <c r="R320" s="1"/>
      <c r="S320" s="1"/>
      <c r="T320" s="1"/>
      <c r="U320" s="1"/>
      <c r="V320" s="1"/>
      <c r="W320" s="1"/>
      <c r="X320" s="1"/>
      <c r="Y320" s="1"/>
      <c r="Z320" s="1"/>
    </row>
    <row r="321" spans="1:26" ht="15.75" customHeight="1">
      <c r="A321" s="15"/>
      <c r="B321" s="8"/>
      <c r="C321" s="5"/>
      <c r="D321" s="5"/>
      <c r="E321" s="227"/>
      <c r="F321" s="5"/>
      <c r="G321" s="227"/>
      <c r="H321" s="9">
        <v>1</v>
      </c>
      <c r="I321" s="14">
        <v>7.5</v>
      </c>
      <c r="J321" s="18">
        <f t="shared" si="20"/>
        <v>7.5</v>
      </c>
      <c r="K321" s="1"/>
      <c r="L321" s="1"/>
      <c r="M321" s="1"/>
      <c r="N321" s="1"/>
      <c r="O321" s="1"/>
      <c r="P321" s="1"/>
      <c r="Q321" s="1"/>
      <c r="R321" s="1"/>
      <c r="S321" s="1"/>
      <c r="T321" s="1"/>
      <c r="U321" s="1"/>
      <c r="V321" s="1"/>
      <c r="W321" s="1"/>
      <c r="X321" s="1"/>
      <c r="Y321" s="1"/>
      <c r="Z321" s="1"/>
    </row>
    <row r="322" spans="1:26" ht="15.75" customHeight="1">
      <c r="A322" s="15"/>
      <c r="B322" s="8"/>
      <c r="C322" s="5"/>
      <c r="D322" s="5"/>
      <c r="E322" s="227"/>
      <c r="F322" s="5"/>
      <c r="G322" s="227"/>
      <c r="H322" s="4">
        <v>1</v>
      </c>
      <c r="I322" s="14">
        <v>0.5</v>
      </c>
      <c r="J322" s="18">
        <f t="shared" si="20"/>
        <v>0.5</v>
      </c>
      <c r="K322" s="1"/>
      <c r="L322" s="1"/>
      <c r="M322" s="1"/>
      <c r="N322" s="1"/>
      <c r="O322" s="1"/>
      <c r="P322" s="1"/>
      <c r="Q322" s="1"/>
      <c r="R322" s="1"/>
      <c r="S322" s="1"/>
      <c r="T322" s="1"/>
      <c r="U322" s="1"/>
      <c r="V322" s="1"/>
      <c r="W322" s="1"/>
      <c r="X322" s="1"/>
      <c r="Y322" s="1"/>
      <c r="Z322" s="1"/>
    </row>
    <row r="323" spans="1:26" ht="15.75" customHeight="1">
      <c r="A323" s="15"/>
      <c r="B323" s="8"/>
      <c r="C323" s="5"/>
      <c r="D323" s="5"/>
      <c r="E323" s="227"/>
      <c r="F323" s="5"/>
      <c r="G323" s="227"/>
      <c r="H323" s="4">
        <v>0</v>
      </c>
      <c r="I323" s="14">
        <v>0.5</v>
      </c>
      <c r="J323" s="18">
        <f t="shared" si="20"/>
        <v>0</v>
      </c>
      <c r="K323" s="1"/>
      <c r="L323" s="1"/>
      <c r="M323" s="1"/>
      <c r="N323" s="1"/>
      <c r="O323" s="1"/>
      <c r="P323" s="1"/>
      <c r="Q323" s="1"/>
      <c r="R323" s="1"/>
      <c r="S323" s="1"/>
      <c r="T323" s="1"/>
      <c r="U323" s="1"/>
      <c r="V323" s="1"/>
      <c r="W323" s="1"/>
      <c r="X323" s="1"/>
      <c r="Y323" s="1"/>
      <c r="Z323" s="1"/>
    </row>
    <row r="324" spans="1:26" ht="15.75" customHeight="1">
      <c r="A324" s="15"/>
      <c r="B324" s="8"/>
      <c r="C324" s="5"/>
      <c r="D324" s="5"/>
      <c r="E324" s="227"/>
      <c r="F324" s="5"/>
      <c r="G324" s="227"/>
      <c r="H324" s="4">
        <v>0</v>
      </c>
      <c r="I324" s="14">
        <v>0.25</v>
      </c>
      <c r="J324" s="18">
        <f t="shared" si="20"/>
        <v>0</v>
      </c>
      <c r="K324" s="1"/>
      <c r="L324" s="1"/>
      <c r="M324" s="1"/>
      <c r="N324" s="1"/>
      <c r="O324" s="1"/>
      <c r="P324" s="1"/>
      <c r="Q324" s="1"/>
      <c r="R324" s="1"/>
      <c r="S324" s="1"/>
      <c r="T324" s="1"/>
      <c r="U324" s="1"/>
      <c r="V324" s="1"/>
      <c r="W324" s="1"/>
      <c r="X324" s="1"/>
      <c r="Y324" s="1"/>
      <c r="Z324" s="1"/>
    </row>
    <row r="325" spans="1:26" ht="15.75" customHeight="1">
      <c r="A325" s="15"/>
      <c r="B325" s="8"/>
      <c r="C325" s="5"/>
      <c r="D325" s="5"/>
      <c r="E325" s="228"/>
      <c r="F325" s="5"/>
      <c r="G325" s="228"/>
      <c r="H325" s="4">
        <v>1500</v>
      </c>
      <c r="I325" s="14">
        <v>0.01</v>
      </c>
      <c r="J325" s="18">
        <f t="shared" si="20"/>
        <v>15</v>
      </c>
      <c r="K325" s="1"/>
      <c r="L325" s="1"/>
      <c r="M325" s="1"/>
      <c r="N325" s="1"/>
      <c r="O325" s="1"/>
      <c r="P325" s="1"/>
      <c r="Q325" s="1"/>
      <c r="R325" s="1"/>
      <c r="S325" s="1"/>
      <c r="T325" s="1"/>
      <c r="U325" s="1"/>
      <c r="V325" s="1"/>
      <c r="W325" s="1"/>
      <c r="X325" s="1"/>
      <c r="Y325" s="1"/>
      <c r="Z325" s="1"/>
    </row>
    <row r="326" spans="1:26" ht="15.75" customHeight="1">
      <c r="A326" s="15"/>
      <c r="B326" s="5"/>
      <c r="C326" s="5"/>
      <c r="D326" s="5"/>
      <c r="E326" s="1"/>
      <c r="F326" s="5"/>
      <c r="G326" s="28" t="s">
        <v>244</v>
      </c>
      <c r="H326" s="19"/>
      <c r="I326" s="1"/>
      <c r="J326" s="29">
        <f>SUM(J319:J325)</f>
        <v>53</v>
      </c>
      <c r="K326" s="1"/>
      <c r="L326" s="1"/>
      <c r="M326" s="1"/>
      <c r="N326" s="1"/>
      <c r="O326" s="1"/>
      <c r="P326" s="1"/>
      <c r="Q326" s="1"/>
      <c r="R326" s="1"/>
      <c r="S326" s="1"/>
      <c r="T326" s="1"/>
      <c r="U326" s="1"/>
      <c r="V326" s="1"/>
      <c r="W326" s="1"/>
      <c r="X326" s="1"/>
      <c r="Y326" s="1"/>
      <c r="Z326" s="1"/>
    </row>
    <row r="327" spans="1:26" ht="15.75" customHeight="1">
      <c r="A327" s="14">
        <v>2</v>
      </c>
      <c r="B327" s="4" t="s">
        <v>239</v>
      </c>
      <c r="C327" s="14" t="s">
        <v>240</v>
      </c>
      <c r="D327" s="14" t="s">
        <v>241</v>
      </c>
      <c r="E327" s="229" t="s">
        <v>242</v>
      </c>
      <c r="F327" s="4" t="s">
        <v>245</v>
      </c>
      <c r="G327" s="8" t="s">
        <v>246</v>
      </c>
      <c r="H327" s="9">
        <v>1</v>
      </c>
      <c r="I327" s="14">
        <v>7.5</v>
      </c>
      <c r="J327" s="18">
        <f t="shared" ref="J327:J333" si="21">I327*H327</f>
        <v>7.5</v>
      </c>
      <c r="K327" s="1"/>
      <c r="L327" s="1"/>
      <c r="M327" s="1"/>
      <c r="N327" s="1"/>
      <c r="O327" s="1"/>
      <c r="P327" s="1"/>
      <c r="Q327" s="1"/>
      <c r="R327" s="1"/>
      <c r="S327" s="1"/>
      <c r="T327" s="1"/>
      <c r="U327" s="1"/>
      <c r="V327" s="1"/>
      <c r="W327" s="1"/>
      <c r="X327" s="1"/>
      <c r="Y327" s="1"/>
      <c r="Z327" s="1"/>
    </row>
    <row r="328" spans="1:26" ht="15.75" customHeight="1">
      <c r="A328" s="15"/>
      <c r="B328" s="8"/>
      <c r="C328" s="5"/>
      <c r="D328" s="5"/>
      <c r="E328" s="227"/>
      <c r="F328" s="5"/>
      <c r="G328" s="8" t="s">
        <v>247</v>
      </c>
      <c r="H328" s="9">
        <v>0</v>
      </c>
      <c r="I328" s="14">
        <v>0.01</v>
      </c>
      <c r="J328" s="18">
        <f t="shared" si="21"/>
        <v>0</v>
      </c>
      <c r="K328" s="1"/>
      <c r="L328" s="1"/>
      <c r="M328" s="1"/>
      <c r="N328" s="1"/>
      <c r="O328" s="1"/>
      <c r="P328" s="1"/>
      <c r="Q328" s="1"/>
      <c r="R328" s="1"/>
      <c r="S328" s="1"/>
      <c r="T328" s="1"/>
      <c r="U328" s="1"/>
      <c r="V328" s="1"/>
      <c r="W328" s="1"/>
      <c r="X328" s="1"/>
      <c r="Y328" s="1"/>
      <c r="Z328" s="1"/>
    </row>
    <row r="329" spans="1:26" ht="15.75" customHeight="1">
      <c r="A329" s="15"/>
      <c r="B329" s="8"/>
      <c r="C329" s="5"/>
      <c r="D329" s="5"/>
      <c r="E329" s="227"/>
      <c r="F329" s="5"/>
      <c r="G329" s="8" t="s">
        <v>36</v>
      </c>
      <c r="H329" s="9">
        <v>0</v>
      </c>
      <c r="I329" s="14">
        <v>7.5</v>
      </c>
      <c r="J329" s="18">
        <f t="shared" si="21"/>
        <v>0</v>
      </c>
      <c r="K329" s="1"/>
      <c r="L329" s="1"/>
      <c r="M329" s="1"/>
      <c r="N329" s="1"/>
      <c r="O329" s="1"/>
      <c r="P329" s="1"/>
      <c r="Q329" s="1"/>
      <c r="R329" s="1"/>
      <c r="S329" s="1"/>
      <c r="T329" s="1"/>
      <c r="U329" s="1"/>
      <c r="V329" s="1"/>
      <c r="W329" s="1"/>
      <c r="X329" s="1"/>
      <c r="Y329" s="1"/>
      <c r="Z329" s="1"/>
    </row>
    <row r="330" spans="1:26" ht="15.75" customHeight="1">
      <c r="A330" s="15"/>
      <c r="B330" s="8"/>
      <c r="C330" s="5"/>
      <c r="D330" s="5"/>
      <c r="E330" s="227"/>
      <c r="F330" s="5"/>
      <c r="G330" s="8" t="s">
        <v>248</v>
      </c>
      <c r="H330" s="4">
        <v>0</v>
      </c>
      <c r="I330" s="14">
        <v>0.5</v>
      </c>
      <c r="J330" s="18">
        <f t="shared" si="21"/>
        <v>0</v>
      </c>
      <c r="K330" s="1"/>
      <c r="L330" s="1"/>
      <c r="M330" s="1"/>
      <c r="N330" s="1"/>
      <c r="O330" s="1"/>
      <c r="P330" s="1"/>
      <c r="Q330" s="1"/>
      <c r="R330" s="1"/>
      <c r="S330" s="1"/>
      <c r="T330" s="1"/>
      <c r="U330" s="1"/>
      <c r="V330" s="1"/>
      <c r="W330" s="1"/>
      <c r="X330" s="1"/>
      <c r="Y330" s="1"/>
      <c r="Z330" s="1"/>
    </row>
    <row r="331" spans="1:26" ht="15.75" customHeight="1">
      <c r="A331" s="15"/>
      <c r="B331" s="8"/>
      <c r="C331" s="5"/>
      <c r="D331" s="5"/>
      <c r="E331" s="227"/>
      <c r="F331" s="5"/>
      <c r="G331" s="8" t="s">
        <v>249</v>
      </c>
      <c r="H331" s="4">
        <v>0</v>
      </c>
      <c r="I331" s="14">
        <v>0.5</v>
      </c>
      <c r="J331" s="18">
        <f t="shared" si="21"/>
        <v>0</v>
      </c>
      <c r="K331" s="1"/>
      <c r="L331" s="1"/>
      <c r="M331" s="1"/>
      <c r="N331" s="1"/>
      <c r="O331" s="1"/>
      <c r="P331" s="1"/>
      <c r="Q331" s="1"/>
      <c r="R331" s="1"/>
      <c r="S331" s="1"/>
      <c r="T331" s="1"/>
      <c r="U331" s="1"/>
      <c r="V331" s="1"/>
      <c r="W331" s="1"/>
      <c r="X331" s="1"/>
      <c r="Y331" s="1"/>
      <c r="Z331" s="1"/>
    </row>
    <row r="332" spans="1:26" ht="15.75" customHeight="1">
      <c r="A332" s="15"/>
      <c r="B332" s="8"/>
      <c r="C332" s="5"/>
      <c r="D332" s="5"/>
      <c r="E332" s="227"/>
      <c r="F332" s="5"/>
      <c r="G332" s="8" t="s">
        <v>250</v>
      </c>
      <c r="H332" s="4">
        <v>0</v>
      </c>
      <c r="I332" s="14">
        <v>0.25</v>
      </c>
      <c r="J332" s="18">
        <f t="shared" si="21"/>
        <v>0</v>
      </c>
      <c r="K332" s="1"/>
      <c r="L332" s="1"/>
      <c r="M332" s="1"/>
      <c r="N332" s="1"/>
      <c r="O332" s="1"/>
      <c r="P332" s="1"/>
      <c r="Q332" s="1"/>
      <c r="R332" s="1"/>
      <c r="S332" s="1"/>
      <c r="T332" s="1"/>
      <c r="U332" s="1"/>
      <c r="V332" s="1"/>
      <c r="W332" s="1"/>
      <c r="X332" s="1"/>
      <c r="Y332" s="1"/>
      <c r="Z332" s="1"/>
    </row>
    <row r="333" spans="1:26" ht="15.75" customHeight="1">
      <c r="A333" s="15"/>
      <c r="B333" s="8"/>
      <c r="C333" s="5"/>
      <c r="D333" s="5"/>
      <c r="E333" s="228"/>
      <c r="F333" s="5"/>
      <c r="G333" s="8" t="s">
        <v>251</v>
      </c>
      <c r="H333" s="4">
        <v>1350</v>
      </c>
      <c r="I333" s="14">
        <v>0.01</v>
      </c>
      <c r="J333" s="18">
        <f t="shared" si="21"/>
        <v>13.5</v>
      </c>
      <c r="K333" s="1"/>
      <c r="L333" s="1"/>
      <c r="M333" s="1"/>
      <c r="N333" s="1"/>
      <c r="O333" s="1"/>
      <c r="P333" s="1"/>
      <c r="Q333" s="1"/>
      <c r="R333" s="1"/>
      <c r="S333" s="1"/>
      <c r="T333" s="1"/>
      <c r="U333" s="1"/>
      <c r="V333" s="1"/>
      <c r="W333" s="1"/>
      <c r="X333" s="1"/>
      <c r="Y333" s="1"/>
      <c r="Z333" s="1"/>
    </row>
    <row r="334" spans="1:26" ht="15.75" customHeight="1">
      <c r="A334" s="15"/>
      <c r="B334" s="5"/>
      <c r="C334" s="5"/>
      <c r="D334" s="5"/>
      <c r="E334" s="1"/>
      <c r="F334" s="5"/>
      <c r="G334" s="28" t="s">
        <v>244</v>
      </c>
      <c r="H334" s="19"/>
      <c r="I334" s="28" t="s">
        <v>244</v>
      </c>
      <c r="J334" s="29">
        <f>SUM(J327:J333)</f>
        <v>21</v>
      </c>
      <c r="K334" s="1"/>
      <c r="L334" s="1"/>
      <c r="M334" s="1"/>
      <c r="N334" s="1"/>
      <c r="O334" s="1"/>
      <c r="P334" s="1"/>
      <c r="Q334" s="1"/>
      <c r="R334" s="1"/>
      <c r="S334" s="1"/>
      <c r="T334" s="1"/>
      <c r="U334" s="1"/>
      <c r="V334" s="1"/>
      <c r="W334" s="1"/>
      <c r="X334" s="1"/>
      <c r="Y334" s="1"/>
      <c r="Z334" s="1"/>
    </row>
    <row r="335" spans="1:26" ht="15.75" customHeight="1">
      <c r="A335" s="14">
        <v>3</v>
      </c>
      <c r="B335" s="4" t="s">
        <v>239</v>
      </c>
      <c r="C335" s="14" t="s">
        <v>240</v>
      </c>
      <c r="D335" s="14" t="s">
        <v>241</v>
      </c>
      <c r="E335" s="229" t="s">
        <v>242</v>
      </c>
      <c r="F335" s="4" t="s">
        <v>252</v>
      </c>
      <c r="G335" s="8" t="s">
        <v>246</v>
      </c>
      <c r="H335" s="9">
        <v>0</v>
      </c>
      <c r="I335" s="14">
        <v>7.5</v>
      </c>
      <c r="J335" s="18">
        <f t="shared" ref="J335:J341" si="22">I335*H335</f>
        <v>0</v>
      </c>
      <c r="K335" s="1"/>
      <c r="L335" s="1"/>
      <c r="M335" s="1"/>
      <c r="N335" s="1"/>
      <c r="O335" s="1"/>
      <c r="P335" s="1"/>
      <c r="Q335" s="1"/>
      <c r="R335" s="1"/>
      <c r="S335" s="1"/>
      <c r="T335" s="1"/>
      <c r="U335" s="1"/>
      <c r="V335" s="1"/>
      <c r="W335" s="1"/>
      <c r="X335" s="1"/>
      <c r="Y335" s="1"/>
      <c r="Z335" s="1"/>
    </row>
    <row r="336" spans="1:26" ht="15.75" customHeight="1">
      <c r="A336" s="15"/>
      <c r="B336" s="8"/>
      <c r="C336" s="5"/>
      <c r="D336" s="5"/>
      <c r="E336" s="227"/>
      <c r="F336" s="5"/>
      <c r="G336" s="8" t="s">
        <v>247</v>
      </c>
      <c r="H336" s="9">
        <v>0</v>
      </c>
      <c r="I336" s="14">
        <v>0.01</v>
      </c>
      <c r="J336" s="18">
        <f t="shared" si="22"/>
        <v>0</v>
      </c>
      <c r="K336" s="1"/>
      <c r="L336" s="1"/>
      <c r="M336" s="1"/>
      <c r="N336" s="1"/>
      <c r="O336" s="1"/>
      <c r="P336" s="1"/>
      <c r="Q336" s="1"/>
      <c r="R336" s="1"/>
      <c r="S336" s="1"/>
      <c r="T336" s="1"/>
      <c r="U336" s="1"/>
      <c r="V336" s="1"/>
      <c r="W336" s="1"/>
      <c r="X336" s="1"/>
      <c r="Y336" s="1"/>
      <c r="Z336" s="1"/>
    </row>
    <row r="337" spans="1:26" ht="15.75" customHeight="1">
      <c r="A337" s="15"/>
      <c r="B337" s="8"/>
      <c r="C337" s="5"/>
      <c r="D337" s="5"/>
      <c r="E337" s="227"/>
      <c r="F337" s="5"/>
      <c r="G337" s="8" t="s">
        <v>36</v>
      </c>
      <c r="H337" s="9">
        <v>0</v>
      </c>
      <c r="I337" s="14">
        <v>7.5</v>
      </c>
      <c r="J337" s="18">
        <f t="shared" si="22"/>
        <v>0</v>
      </c>
      <c r="K337" s="1"/>
      <c r="L337" s="1"/>
      <c r="M337" s="1"/>
      <c r="N337" s="1"/>
      <c r="O337" s="1"/>
      <c r="P337" s="1"/>
      <c r="Q337" s="1"/>
      <c r="R337" s="1"/>
      <c r="S337" s="1"/>
      <c r="T337" s="1"/>
      <c r="U337" s="1"/>
      <c r="V337" s="1"/>
      <c r="W337" s="1"/>
      <c r="X337" s="1"/>
      <c r="Y337" s="1"/>
      <c r="Z337" s="1"/>
    </row>
    <row r="338" spans="1:26" ht="15.75" customHeight="1">
      <c r="A338" s="15"/>
      <c r="B338" s="8"/>
      <c r="C338" s="5"/>
      <c r="D338" s="5"/>
      <c r="E338" s="227"/>
      <c r="F338" s="5"/>
      <c r="G338" s="8" t="s">
        <v>248</v>
      </c>
      <c r="H338" s="4">
        <v>0</v>
      </c>
      <c r="I338" s="14">
        <v>0.5</v>
      </c>
      <c r="J338" s="18">
        <f t="shared" si="22"/>
        <v>0</v>
      </c>
      <c r="K338" s="1"/>
      <c r="L338" s="1"/>
      <c r="M338" s="1"/>
      <c r="N338" s="1"/>
      <c r="O338" s="1"/>
      <c r="P338" s="1"/>
      <c r="Q338" s="1"/>
      <c r="R338" s="1"/>
      <c r="S338" s="1"/>
      <c r="T338" s="1"/>
      <c r="U338" s="1"/>
      <c r="V338" s="1"/>
      <c r="W338" s="1"/>
      <c r="X338" s="1"/>
      <c r="Y338" s="1"/>
      <c r="Z338" s="1"/>
    </row>
    <row r="339" spans="1:26" ht="15.75" customHeight="1">
      <c r="A339" s="15"/>
      <c r="B339" s="8"/>
      <c r="C339" s="5"/>
      <c r="D339" s="5"/>
      <c r="E339" s="227"/>
      <c r="F339" s="5"/>
      <c r="G339" s="8" t="s">
        <v>249</v>
      </c>
      <c r="H339" s="4">
        <v>1</v>
      </c>
      <c r="I339" s="14">
        <v>0.5</v>
      </c>
      <c r="J339" s="18">
        <f t="shared" si="22"/>
        <v>0.5</v>
      </c>
      <c r="K339" s="1"/>
      <c r="L339" s="1"/>
      <c r="M339" s="1"/>
      <c r="N339" s="1"/>
      <c r="O339" s="1"/>
      <c r="P339" s="1"/>
      <c r="Q339" s="1"/>
      <c r="R339" s="1"/>
      <c r="S339" s="1"/>
      <c r="T339" s="1"/>
      <c r="U339" s="1"/>
      <c r="V339" s="1"/>
      <c r="W339" s="1"/>
      <c r="X339" s="1"/>
      <c r="Y339" s="1"/>
      <c r="Z339" s="1"/>
    </row>
    <row r="340" spans="1:26" ht="15.75" customHeight="1">
      <c r="A340" s="15"/>
      <c r="B340" s="8"/>
      <c r="C340" s="5"/>
      <c r="D340" s="5"/>
      <c r="E340" s="227"/>
      <c r="F340" s="5"/>
      <c r="G340" s="8" t="s">
        <v>250</v>
      </c>
      <c r="H340" s="4">
        <v>0</v>
      </c>
      <c r="I340" s="14">
        <v>0.25</v>
      </c>
      <c r="J340" s="18">
        <f t="shared" si="22"/>
        <v>0</v>
      </c>
      <c r="K340" s="1"/>
      <c r="L340" s="1"/>
      <c r="M340" s="1"/>
      <c r="N340" s="1"/>
      <c r="O340" s="1"/>
      <c r="P340" s="1"/>
      <c r="Q340" s="1"/>
      <c r="R340" s="1"/>
      <c r="S340" s="1"/>
      <c r="T340" s="1"/>
      <c r="U340" s="1"/>
      <c r="V340" s="1"/>
      <c r="W340" s="1"/>
      <c r="X340" s="1"/>
      <c r="Y340" s="1"/>
      <c r="Z340" s="1"/>
    </row>
    <row r="341" spans="1:26" ht="15.75" customHeight="1">
      <c r="A341" s="15"/>
      <c r="B341" s="8"/>
      <c r="C341" s="5"/>
      <c r="D341" s="5"/>
      <c r="E341" s="228"/>
      <c r="F341" s="5"/>
      <c r="G341" s="8" t="s">
        <v>251</v>
      </c>
      <c r="H341" s="4">
        <v>700</v>
      </c>
      <c r="I341" s="14">
        <v>0.01</v>
      </c>
      <c r="J341" s="18">
        <f t="shared" si="22"/>
        <v>7</v>
      </c>
      <c r="K341" s="1"/>
      <c r="L341" s="1"/>
      <c r="M341" s="1"/>
      <c r="N341" s="1"/>
      <c r="O341" s="1"/>
      <c r="P341" s="1"/>
      <c r="Q341" s="1"/>
      <c r="R341" s="1"/>
      <c r="S341" s="1"/>
      <c r="T341" s="1"/>
      <c r="U341" s="1"/>
      <c r="V341" s="1"/>
      <c r="W341" s="1"/>
      <c r="X341" s="1"/>
      <c r="Y341" s="1"/>
      <c r="Z341" s="1"/>
    </row>
    <row r="342" spans="1:26" ht="15.75" customHeight="1">
      <c r="A342" s="15"/>
      <c r="B342" s="5"/>
      <c r="C342" s="5"/>
      <c r="D342" s="5"/>
      <c r="E342" s="1"/>
      <c r="F342" s="5"/>
      <c r="G342" s="28" t="s">
        <v>244</v>
      </c>
      <c r="H342" s="19"/>
      <c r="I342" s="28" t="s">
        <v>244</v>
      </c>
      <c r="J342" s="29">
        <f>SUM(J335:J341)</f>
        <v>7.5</v>
      </c>
      <c r="K342" s="1"/>
      <c r="L342" s="1"/>
      <c r="M342" s="1"/>
      <c r="N342" s="1"/>
      <c r="O342" s="1"/>
      <c r="P342" s="1"/>
      <c r="Q342" s="1"/>
      <c r="R342" s="1"/>
      <c r="S342" s="1"/>
      <c r="T342" s="1"/>
      <c r="U342" s="1"/>
      <c r="V342" s="1"/>
      <c r="W342" s="1"/>
      <c r="X342" s="1"/>
      <c r="Y342" s="1"/>
      <c r="Z342" s="1"/>
    </row>
    <row r="343" spans="1:26" ht="15.75" customHeight="1">
      <c r="A343" s="14">
        <v>4</v>
      </c>
      <c r="B343" s="4" t="s">
        <v>239</v>
      </c>
      <c r="C343" s="14" t="s">
        <v>240</v>
      </c>
      <c r="D343" s="14" t="s">
        <v>241</v>
      </c>
      <c r="E343" s="229" t="s">
        <v>242</v>
      </c>
      <c r="F343" s="4" t="s">
        <v>253</v>
      </c>
      <c r="G343" s="8" t="s">
        <v>246</v>
      </c>
      <c r="H343" s="9">
        <v>0</v>
      </c>
      <c r="I343" s="14">
        <v>7.5</v>
      </c>
      <c r="J343" s="18">
        <f t="shared" ref="J343:J349" si="23">I343*H343</f>
        <v>0</v>
      </c>
      <c r="K343" s="1"/>
      <c r="L343" s="1"/>
      <c r="M343" s="1"/>
      <c r="N343" s="1"/>
      <c r="O343" s="1"/>
      <c r="P343" s="1"/>
      <c r="Q343" s="1"/>
      <c r="R343" s="1"/>
      <c r="S343" s="1"/>
      <c r="T343" s="1"/>
      <c r="U343" s="1"/>
      <c r="V343" s="1"/>
      <c r="W343" s="1"/>
      <c r="X343" s="1"/>
      <c r="Y343" s="1"/>
      <c r="Z343" s="1"/>
    </row>
    <row r="344" spans="1:26" ht="15.75" customHeight="1">
      <c r="A344" s="15"/>
      <c r="B344" s="8"/>
      <c r="C344" s="5"/>
      <c r="D344" s="5"/>
      <c r="E344" s="227"/>
      <c r="F344" s="5"/>
      <c r="G344" s="8" t="s">
        <v>247</v>
      </c>
      <c r="H344" s="9">
        <v>0</v>
      </c>
      <c r="I344" s="14">
        <v>0.01</v>
      </c>
      <c r="J344" s="18">
        <f t="shared" si="23"/>
        <v>0</v>
      </c>
      <c r="K344" s="1"/>
      <c r="L344" s="1"/>
      <c r="M344" s="1"/>
      <c r="N344" s="1"/>
      <c r="O344" s="1"/>
      <c r="P344" s="1"/>
      <c r="Q344" s="1"/>
      <c r="R344" s="1"/>
      <c r="S344" s="1"/>
      <c r="T344" s="1"/>
      <c r="U344" s="1"/>
      <c r="V344" s="1"/>
      <c r="W344" s="1"/>
      <c r="X344" s="1"/>
      <c r="Y344" s="1"/>
      <c r="Z344" s="1"/>
    </row>
    <row r="345" spans="1:26" ht="15.75" customHeight="1">
      <c r="A345" s="15"/>
      <c r="B345" s="8"/>
      <c r="C345" s="5"/>
      <c r="D345" s="5"/>
      <c r="E345" s="227"/>
      <c r="F345" s="5"/>
      <c r="G345" s="8" t="s">
        <v>36</v>
      </c>
      <c r="H345" s="9">
        <v>0</v>
      </c>
      <c r="I345" s="14">
        <v>7.5</v>
      </c>
      <c r="J345" s="18">
        <f t="shared" si="23"/>
        <v>0</v>
      </c>
      <c r="K345" s="1"/>
      <c r="L345" s="1"/>
      <c r="M345" s="1"/>
      <c r="N345" s="1"/>
      <c r="O345" s="1"/>
      <c r="P345" s="1"/>
      <c r="Q345" s="1"/>
      <c r="R345" s="1"/>
      <c r="S345" s="1"/>
      <c r="T345" s="1"/>
      <c r="U345" s="1"/>
      <c r="V345" s="1"/>
      <c r="W345" s="1"/>
      <c r="X345" s="1"/>
      <c r="Y345" s="1"/>
      <c r="Z345" s="1"/>
    </row>
    <row r="346" spans="1:26" ht="15.75" customHeight="1">
      <c r="A346" s="15"/>
      <c r="B346" s="8"/>
      <c r="C346" s="5"/>
      <c r="D346" s="5"/>
      <c r="E346" s="227"/>
      <c r="F346" s="5"/>
      <c r="G346" s="8" t="s">
        <v>248</v>
      </c>
      <c r="H346" s="4">
        <v>0</v>
      </c>
      <c r="I346" s="14">
        <v>0.5</v>
      </c>
      <c r="J346" s="18">
        <f t="shared" si="23"/>
        <v>0</v>
      </c>
      <c r="K346" s="1"/>
      <c r="L346" s="1"/>
      <c r="M346" s="1"/>
      <c r="N346" s="1"/>
      <c r="O346" s="1"/>
      <c r="P346" s="1"/>
      <c r="Q346" s="1"/>
      <c r="R346" s="1"/>
      <c r="S346" s="1"/>
      <c r="T346" s="1"/>
      <c r="U346" s="1"/>
      <c r="V346" s="1"/>
      <c r="W346" s="1"/>
      <c r="X346" s="1"/>
      <c r="Y346" s="1"/>
      <c r="Z346" s="1"/>
    </row>
    <row r="347" spans="1:26" ht="15.75" customHeight="1">
      <c r="A347" s="15"/>
      <c r="B347" s="8"/>
      <c r="C347" s="5"/>
      <c r="D347" s="5"/>
      <c r="E347" s="227"/>
      <c r="F347" s="5"/>
      <c r="G347" s="8" t="s">
        <v>249</v>
      </c>
      <c r="H347" s="4">
        <v>0</v>
      </c>
      <c r="I347" s="14">
        <v>0.5</v>
      </c>
      <c r="J347" s="18">
        <f t="shared" si="23"/>
        <v>0</v>
      </c>
      <c r="K347" s="1"/>
      <c r="L347" s="1"/>
      <c r="M347" s="1"/>
      <c r="N347" s="1"/>
      <c r="O347" s="1"/>
      <c r="P347" s="1"/>
      <c r="Q347" s="1"/>
      <c r="R347" s="1"/>
      <c r="S347" s="1"/>
      <c r="T347" s="1"/>
      <c r="U347" s="1"/>
      <c r="V347" s="1"/>
      <c r="W347" s="1"/>
      <c r="X347" s="1"/>
      <c r="Y347" s="1"/>
      <c r="Z347" s="1"/>
    </row>
    <row r="348" spans="1:26" ht="15.75" customHeight="1">
      <c r="A348" s="15"/>
      <c r="B348" s="8"/>
      <c r="C348" s="5"/>
      <c r="D348" s="5"/>
      <c r="E348" s="227"/>
      <c r="F348" s="5"/>
      <c r="G348" s="8" t="s">
        <v>250</v>
      </c>
      <c r="H348" s="4">
        <v>0</v>
      </c>
      <c r="I348" s="14">
        <v>0.25</v>
      </c>
      <c r="J348" s="18">
        <f t="shared" si="23"/>
        <v>0</v>
      </c>
      <c r="K348" s="1"/>
      <c r="L348" s="1"/>
      <c r="M348" s="1"/>
      <c r="N348" s="1"/>
      <c r="O348" s="1"/>
      <c r="P348" s="1"/>
      <c r="Q348" s="1"/>
      <c r="R348" s="1"/>
      <c r="S348" s="1"/>
      <c r="T348" s="1"/>
      <c r="U348" s="1"/>
      <c r="V348" s="1"/>
      <c r="W348" s="1"/>
      <c r="X348" s="1"/>
      <c r="Y348" s="1"/>
      <c r="Z348" s="1"/>
    </row>
    <row r="349" spans="1:26" ht="15.75" customHeight="1">
      <c r="A349" s="15"/>
      <c r="B349" s="8"/>
      <c r="C349" s="5"/>
      <c r="D349" s="5"/>
      <c r="E349" s="228"/>
      <c r="F349" s="5"/>
      <c r="G349" s="8" t="s">
        <v>251</v>
      </c>
      <c r="H349" s="4">
        <v>650</v>
      </c>
      <c r="I349" s="14">
        <v>0.01</v>
      </c>
      <c r="J349" s="18">
        <f t="shared" si="23"/>
        <v>6.5</v>
      </c>
      <c r="K349" s="1"/>
      <c r="L349" s="1"/>
      <c r="M349" s="1"/>
      <c r="N349" s="1"/>
      <c r="O349" s="1"/>
      <c r="P349" s="1"/>
      <c r="Q349" s="1"/>
      <c r="R349" s="1"/>
      <c r="S349" s="1"/>
      <c r="T349" s="1"/>
      <c r="U349" s="1"/>
      <c r="V349" s="1"/>
      <c r="W349" s="1"/>
      <c r="X349" s="1"/>
      <c r="Y349" s="1"/>
      <c r="Z349" s="1"/>
    </row>
    <row r="350" spans="1:26" ht="15.75" customHeight="1">
      <c r="A350" s="15"/>
      <c r="B350" s="5"/>
      <c r="C350" s="5"/>
      <c r="D350" s="5"/>
      <c r="E350" s="1"/>
      <c r="F350" s="5"/>
      <c r="G350" s="28" t="s">
        <v>244</v>
      </c>
      <c r="H350" s="19"/>
      <c r="I350" s="28" t="s">
        <v>244</v>
      </c>
      <c r="J350" s="29">
        <f>SUM(J343:J349)</f>
        <v>6.5</v>
      </c>
      <c r="K350" s="1"/>
      <c r="L350" s="1"/>
      <c r="M350" s="1"/>
      <c r="N350" s="1"/>
      <c r="O350" s="1"/>
      <c r="P350" s="1"/>
      <c r="Q350" s="1"/>
      <c r="R350" s="1"/>
      <c r="S350" s="1"/>
      <c r="T350" s="1"/>
      <c r="U350" s="1"/>
      <c r="V350" s="1"/>
      <c r="W350" s="1"/>
      <c r="X350" s="1"/>
      <c r="Y350" s="1"/>
      <c r="Z350" s="1"/>
    </row>
    <row r="351" spans="1:26" ht="15.75" customHeight="1">
      <c r="A351" s="14">
        <v>5</v>
      </c>
      <c r="B351" s="4" t="s">
        <v>239</v>
      </c>
      <c r="C351" s="14" t="s">
        <v>240</v>
      </c>
      <c r="D351" s="14" t="s">
        <v>241</v>
      </c>
      <c r="E351" s="229" t="s">
        <v>242</v>
      </c>
      <c r="F351" s="4" t="s">
        <v>254</v>
      </c>
      <c r="G351" s="8" t="s">
        <v>246</v>
      </c>
      <c r="H351" s="9">
        <v>1</v>
      </c>
      <c r="I351" s="14">
        <v>7.5</v>
      </c>
      <c r="J351" s="18">
        <f t="shared" ref="J351:J357" si="24">I351*H351</f>
        <v>7.5</v>
      </c>
      <c r="K351" s="1"/>
      <c r="L351" s="1"/>
      <c r="M351" s="1"/>
      <c r="N351" s="1"/>
      <c r="O351" s="1"/>
      <c r="P351" s="1"/>
      <c r="Q351" s="1"/>
      <c r="R351" s="1"/>
      <c r="S351" s="1"/>
      <c r="T351" s="1"/>
      <c r="U351" s="1"/>
      <c r="V351" s="1"/>
      <c r="W351" s="1"/>
      <c r="X351" s="1"/>
      <c r="Y351" s="1"/>
      <c r="Z351" s="1"/>
    </row>
    <row r="352" spans="1:26" ht="15.75" customHeight="1">
      <c r="A352" s="15"/>
      <c r="B352" s="8"/>
      <c r="C352" s="5"/>
      <c r="D352" s="5"/>
      <c r="E352" s="227"/>
      <c r="F352" s="5"/>
      <c r="G352" s="8" t="s">
        <v>247</v>
      </c>
      <c r="H352" s="9">
        <v>0</v>
      </c>
      <c r="I352" s="14">
        <v>0.01</v>
      </c>
      <c r="J352" s="18">
        <f t="shared" si="24"/>
        <v>0</v>
      </c>
      <c r="K352" s="1"/>
      <c r="L352" s="1"/>
      <c r="M352" s="1"/>
      <c r="N352" s="1"/>
      <c r="O352" s="1"/>
      <c r="P352" s="1"/>
      <c r="Q352" s="1"/>
      <c r="R352" s="1"/>
      <c r="S352" s="1"/>
      <c r="T352" s="1"/>
      <c r="U352" s="1"/>
      <c r="V352" s="1"/>
      <c r="W352" s="1"/>
      <c r="X352" s="1"/>
      <c r="Y352" s="1"/>
      <c r="Z352" s="1"/>
    </row>
    <row r="353" spans="1:26" ht="15.75" customHeight="1">
      <c r="A353" s="15"/>
      <c r="B353" s="8"/>
      <c r="C353" s="5"/>
      <c r="D353" s="5"/>
      <c r="E353" s="227"/>
      <c r="F353" s="5"/>
      <c r="G353" s="8" t="s">
        <v>36</v>
      </c>
      <c r="H353" s="9">
        <v>0</v>
      </c>
      <c r="I353" s="14">
        <v>7.5</v>
      </c>
      <c r="J353" s="18">
        <f t="shared" si="24"/>
        <v>0</v>
      </c>
      <c r="K353" s="1"/>
      <c r="L353" s="1"/>
      <c r="M353" s="1"/>
      <c r="N353" s="1"/>
      <c r="O353" s="1"/>
      <c r="P353" s="1"/>
      <c r="Q353" s="1"/>
      <c r="R353" s="1"/>
      <c r="S353" s="1"/>
      <c r="T353" s="1"/>
      <c r="U353" s="1"/>
      <c r="V353" s="1"/>
      <c r="W353" s="1"/>
      <c r="X353" s="1"/>
      <c r="Y353" s="1"/>
      <c r="Z353" s="1"/>
    </row>
    <row r="354" spans="1:26" ht="15.75" customHeight="1">
      <c r="A354" s="15"/>
      <c r="B354" s="8"/>
      <c r="C354" s="5"/>
      <c r="D354" s="5"/>
      <c r="E354" s="227"/>
      <c r="F354" s="5"/>
      <c r="G354" s="8" t="s">
        <v>248</v>
      </c>
      <c r="H354" s="4">
        <v>0</v>
      </c>
      <c r="I354" s="14">
        <v>0.5</v>
      </c>
      <c r="J354" s="18">
        <f t="shared" si="24"/>
        <v>0</v>
      </c>
      <c r="K354" s="1"/>
      <c r="L354" s="1"/>
      <c r="M354" s="1"/>
      <c r="N354" s="1"/>
      <c r="O354" s="1"/>
      <c r="P354" s="1"/>
      <c r="Q354" s="1"/>
      <c r="R354" s="1"/>
      <c r="S354" s="1"/>
      <c r="T354" s="1"/>
      <c r="U354" s="1"/>
      <c r="V354" s="1"/>
      <c r="W354" s="1"/>
      <c r="X354" s="1"/>
      <c r="Y354" s="1"/>
      <c r="Z354" s="1"/>
    </row>
    <row r="355" spans="1:26" ht="15.75" customHeight="1">
      <c r="A355" s="15"/>
      <c r="B355" s="8"/>
      <c r="C355" s="5"/>
      <c r="D355" s="5"/>
      <c r="E355" s="227"/>
      <c r="F355" s="5"/>
      <c r="G355" s="8" t="s">
        <v>249</v>
      </c>
      <c r="H355" s="4">
        <v>1</v>
      </c>
      <c r="I355" s="14">
        <v>0.5</v>
      </c>
      <c r="J355" s="18">
        <f t="shared" si="24"/>
        <v>0.5</v>
      </c>
      <c r="K355" s="1"/>
      <c r="L355" s="1"/>
      <c r="M355" s="1"/>
      <c r="N355" s="1"/>
      <c r="O355" s="1"/>
      <c r="P355" s="1"/>
      <c r="Q355" s="1"/>
      <c r="R355" s="1"/>
      <c r="S355" s="1"/>
      <c r="T355" s="1"/>
      <c r="U355" s="1"/>
      <c r="V355" s="1"/>
      <c r="W355" s="1"/>
      <c r="X355" s="1"/>
      <c r="Y355" s="1"/>
      <c r="Z355" s="1"/>
    </row>
    <row r="356" spans="1:26" ht="15.75" customHeight="1">
      <c r="A356" s="15"/>
      <c r="B356" s="8"/>
      <c r="C356" s="5"/>
      <c r="D356" s="5"/>
      <c r="E356" s="227"/>
      <c r="F356" s="5"/>
      <c r="G356" s="8" t="s">
        <v>250</v>
      </c>
      <c r="H356" s="4">
        <v>0</v>
      </c>
      <c r="I356" s="14">
        <v>0.25</v>
      </c>
      <c r="J356" s="18">
        <f t="shared" si="24"/>
        <v>0</v>
      </c>
      <c r="K356" s="1"/>
      <c r="L356" s="1"/>
      <c r="M356" s="1"/>
      <c r="N356" s="1"/>
      <c r="O356" s="1"/>
      <c r="P356" s="1"/>
      <c r="Q356" s="1"/>
      <c r="R356" s="1"/>
      <c r="S356" s="1"/>
      <c r="T356" s="1"/>
      <c r="U356" s="1"/>
      <c r="V356" s="1"/>
      <c r="W356" s="1"/>
      <c r="X356" s="1"/>
      <c r="Y356" s="1"/>
      <c r="Z356" s="1"/>
    </row>
    <row r="357" spans="1:26" ht="15.75" customHeight="1">
      <c r="A357" s="15"/>
      <c r="B357" s="8"/>
      <c r="C357" s="5"/>
      <c r="D357" s="5"/>
      <c r="E357" s="228"/>
      <c r="F357" s="5"/>
      <c r="G357" s="8" t="s">
        <v>251</v>
      </c>
      <c r="H357" s="4">
        <v>550</v>
      </c>
      <c r="I357" s="14">
        <v>0.01</v>
      </c>
      <c r="J357" s="18">
        <f t="shared" si="24"/>
        <v>5.5</v>
      </c>
      <c r="K357" s="1"/>
      <c r="L357" s="1"/>
      <c r="M357" s="1"/>
      <c r="N357" s="1"/>
      <c r="O357" s="1"/>
      <c r="P357" s="1"/>
      <c r="Q357" s="1"/>
      <c r="R357" s="1"/>
      <c r="S357" s="1"/>
      <c r="T357" s="1"/>
      <c r="U357" s="1"/>
      <c r="V357" s="1"/>
      <c r="W357" s="1"/>
      <c r="X357" s="1"/>
      <c r="Y357" s="1"/>
      <c r="Z357" s="1"/>
    </row>
    <row r="358" spans="1:26" ht="15.75" customHeight="1">
      <c r="A358" s="15"/>
      <c r="B358" s="5"/>
      <c r="C358" s="5"/>
      <c r="D358" s="5"/>
      <c r="E358" s="1"/>
      <c r="F358" s="5"/>
      <c r="G358" s="28" t="s">
        <v>244</v>
      </c>
      <c r="H358" s="19"/>
      <c r="I358" s="28" t="s">
        <v>244</v>
      </c>
      <c r="J358" s="29">
        <f>SUM(J351:J357)</f>
        <v>13.5</v>
      </c>
      <c r="K358" s="1"/>
      <c r="L358" s="1"/>
      <c r="M358" s="1"/>
      <c r="N358" s="1"/>
      <c r="O358" s="1"/>
      <c r="P358" s="1"/>
      <c r="Q358" s="1"/>
      <c r="R358" s="1"/>
      <c r="S358" s="1"/>
      <c r="T358" s="1"/>
      <c r="U358" s="1"/>
      <c r="V358" s="1"/>
      <c r="W358" s="1"/>
      <c r="X358" s="1"/>
      <c r="Y358" s="1"/>
      <c r="Z358" s="1"/>
    </row>
    <row r="359" spans="1:26" ht="15.75" customHeight="1">
      <c r="A359" s="14">
        <v>6</v>
      </c>
      <c r="B359" s="4" t="s">
        <v>239</v>
      </c>
      <c r="C359" s="14" t="s">
        <v>240</v>
      </c>
      <c r="D359" s="14" t="s">
        <v>241</v>
      </c>
      <c r="E359" s="229" t="s">
        <v>242</v>
      </c>
      <c r="F359" s="4" t="s">
        <v>255</v>
      </c>
      <c r="G359" s="8" t="s">
        <v>246</v>
      </c>
      <c r="H359" s="9">
        <v>0</v>
      </c>
      <c r="I359" s="14">
        <v>7.5</v>
      </c>
      <c r="J359" s="18">
        <f t="shared" ref="J359:J365" si="25">I359*H359</f>
        <v>0</v>
      </c>
      <c r="K359" s="1"/>
      <c r="L359" s="1"/>
      <c r="M359" s="1"/>
      <c r="N359" s="1"/>
      <c r="O359" s="1"/>
      <c r="P359" s="1"/>
      <c r="Q359" s="1"/>
      <c r="R359" s="1"/>
      <c r="S359" s="1"/>
      <c r="T359" s="1"/>
      <c r="U359" s="1"/>
      <c r="V359" s="1"/>
      <c r="W359" s="1"/>
      <c r="X359" s="1"/>
      <c r="Y359" s="1"/>
      <c r="Z359" s="1"/>
    </row>
    <row r="360" spans="1:26" ht="15.75" customHeight="1">
      <c r="A360" s="15"/>
      <c r="B360" s="8"/>
      <c r="C360" s="5"/>
      <c r="D360" s="5"/>
      <c r="E360" s="227"/>
      <c r="F360" s="5"/>
      <c r="G360" s="8" t="s">
        <v>247</v>
      </c>
      <c r="H360" s="9">
        <v>0</v>
      </c>
      <c r="I360" s="14">
        <v>0.01</v>
      </c>
      <c r="J360" s="18">
        <f t="shared" si="25"/>
        <v>0</v>
      </c>
      <c r="K360" s="1"/>
      <c r="L360" s="1"/>
      <c r="M360" s="1"/>
      <c r="N360" s="1"/>
      <c r="O360" s="1"/>
      <c r="P360" s="1"/>
      <c r="Q360" s="1"/>
      <c r="R360" s="1"/>
      <c r="S360" s="1"/>
      <c r="T360" s="1"/>
      <c r="U360" s="1"/>
      <c r="V360" s="1"/>
      <c r="W360" s="1"/>
      <c r="X360" s="1"/>
      <c r="Y360" s="1"/>
      <c r="Z360" s="1"/>
    </row>
    <row r="361" spans="1:26" ht="15.75" customHeight="1">
      <c r="A361" s="15"/>
      <c r="B361" s="8"/>
      <c r="C361" s="5"/>
      <c r="D361" s="5"/>
      <c r="E361" s="227"/>
      <c r="F361" s="5"/>
      <c r="G361" s="8" t="s">
        <v>36</v>
      </c>
      <c r="H361" s="9">
        <v>0</v>
      </c>
      <c r="I361" s="14">
        <v>7.5</v>
      </c>
      <c r="J361" s="18">
        <f t="shared" si="25"/>
        <v>0</v>
      </c>
      <c r="K361" s="1"/>
      <c r="L361" s="1"/>
      <c r="M361" s="1"/>
      <c r="N361" s="1"/>
      <c r="O361" s="1"/>
      <c r="P361" s="1"/>
      <c r="Q361" s="1"/>
      <c r="R361" s="1"/>
      <c r="S361" s="1"/>
      <c r="T361" s="1"/>
      <c r="U361" s="1"/>
      <c r="V361" s="1"/>
      <c r="W361" s="1"/>
      <c r="X361" s="1"/>
      <c r="Y361" s="1"/>
      <c r="Z361" s="1"/>
    </row>
    <row r="362" spans="1:26" ht="15.75" customHeight="1">
      <c r="A362" s="15"/>
      <c r="B362" s="8"/>
      <c r="C362" s="5"/>
      <c r="D362" s="5"/>
      <c r="E362" s="227"/>
      <c r="F362" s="5"/>
      <c r="G362" s="8" t="s">
        <v>248</v>
      </c>
      <c r="H362" s="4">
        <v>0</v>
      </c>
      <c r="I362" s="14">
        <v>0.5</v>
      </c>
      <c r="J362" s="18">
        <f t="shared" si="25"/>
        <v>0</v>
      </c>
      <c r="K362" s="1"/>
      <c r="L362" s="1"/>
      <c r="M362" s="1"/>
      <c r="N362" s="1"/>
      <c r="O362" s="1"/>
      <c r="P362" s="1"/>
      <c r="Q362" s="1"/>
      <c r="R362" s="1"/>
      <c r="S362" s="1"/>
      <c r="T362" s="1"/>
      <c r="U362" s="1"/>
      <c r="V362" s="1"/>
      <c r="W362" s="1"/>
      <c r="X362" s="1"/>
      <c r="Y362" s="1"/>
      <c r="Z362" s="1"/>
    </row>
    <row r="363" spans="1:26" ht="15.75" customHeight="1">
      <c r="A363" s="15"/>
      <c r="B363" s="8"/>
      <c r="C363" s="5"/>
      <c r="D363" s="5"/>
      <c r="E363" s="227"/>
      <c r="F363" s="5"/>
      <c r="G363" s="8" t="s">
        <v>249</v>
      </c>
      <c r="H363" s="4">
        <v>0</v>
      </c>
      <c r="I363" s="14">
        <v>0.5</v>
      </c>
      <c r="J363" s="18">
        <f t="shared" si="25"/>
        <v>0</v>
      </c>
      <c r="K363" s="1"/>
      <c r="L363" s="1"/>
      <c r="M363" s="1"/>
      <c r="N363" s="1"/>
      <c r="O363" s="1"/>
      <c r="P363" s="1"/>
      <c r="Q363" s="1"/>
      <c r="R363" s="1"/>
      <c r="S363" s="1"/>
      <c r="T363" s="1"/>
      <c r="U363" s="1"/>
      <c r="V363" s="1"/>
      <c r="W363" s="1"/>
      <c r="X363" s="1"/>
      <c r="Y363" s="1"/>
      <c r="Z363" s="1"/>
    </row>
    <row r="364" spans="1:26" ht="15.75" customHeight="1">
      <c r="A364" s="15"/>
      <c r="B364" s="8"/>
      <c r="C364" s="5"/>
      <c r="D364" s="5"/>
      <c r="E364" s="227"/>
      <c r="F364" s="5"/>
      <c r="G364" s="8" t="s">
        <v>250</v>
      </c>
      <c r="H364" s="4">
        <v>0</v>
      </c>
      <c r="I364" s="14">
        <v>0.25</v>
      </c>
      <c r="J364" s="18">
        <f t="shared" si="25"/>
        <v>0</v>
      </c>
      <c r="K364" s="1"/>
      <c r="L364" s="1"/>
      <c r="M364" s="1"/>
      <c r="N364" s="1"/>
      <c r="O364" s="1"/>
      <c r="P364" s="1"/>
      <c r="Q364" s="1"/>
      <c r="R364" s="1"/>
      <c r="S364" s="1"/>
      <c r="T364" s="1"/>
      <c r="U364" s="1"/>
      <c r="V364" s="1"/>
      <c r="W364" s="1"/>
      <c r="X364" s="1"/>
      <c r="Y364" s="1"/>
      <c r="Z364" s="1"/>
    </row>
    <row r="365" spans="1:26" ht="15.75" customHeight="1">
      <c r="A365" s="15"/>
      <c r="B365" s="8"/>
      <c r="C365" s="5"/>
      <c r="D365" s="5"/>
      <c r="E365" s="228"/>
      <c r="F365" s="5"/>
      <c r="G365" s="8" t="s">
        <v>251</v>
      </c>
      <c r="H365" s="4">
        <v>0</v>
      </c>
      <c r="I365" s="14">
        <v>0.01</v>
      </c>
      <c r="J365" s="18">
        <f t="shared" si="25"/>
        <v>0</v>
      </c>
      <c r="K365" s="1"/>
      <c r="L365" s="1"/>
      <c r="M365" s="1"/>
      <c r="N365" s="1"/>
      <c r="O365" s="1"/>
      <c r="P365" s="1"/>
      <c r="Q365" s="1"/>
      <c r="R365" s="1"/>
      <c r="S365" s="1"/>
      <c r="T365" s="1"/>
      <c r="U365" s="1"/>
      <c r="V365" s="1"/>
      <c r="W365" s="1"/>
      <c r="X365" s="1"/>
      <c r="Y365" s="1"/>
      <c r="Z365" s="1"/>
    </row>
    <row r="366" spans="1:26" ht="15.75" customHeight="1">
      <c r="A366" s="15"/>
      <c r="B366" s="8"/>
      <c r="C366" s="5"/>
      <c r="D366" s="5"/>
      <c r="E366" s="1"/>
      <c r="F366" s="5"/>
      <c r="G366" s="28" t="s">
        <v>244</v>
      </c>
      <c r="H366" s="4"/>
      <c r="I366" s="14"/>
      <c r="J366" s="29">
        <f>SUM(J359:J365)</f>
        <v>0</v>
      </c>
      <c r="K366" s="1"/>
      <c r="L366" s="1"/>
      <c r="M366" s="1"/>
      <c r="N366" s="1"/>
      <c r="O366" s="1"/>
      <c r="P366" s="1"/>
      <c r="Q366" s="1"/>
      <c r="R366" s="1"/>
      <c r="S366" s="1"/>
      <c r="T366" s="1"/>
      <c r="U366" s="1"/>
      <c r="V366" s="1"/>
      <c r="W366" s="1"/>
      <c r="X366" s="1"/>
      <c r="Y366" s="1"/>
      <c r="Z366" s="1"/>
    </row>
    <row r="367" spans="1:26" ht="15.75" customHeight="1">
      <c r="A367" s="30">
        <v>7</v>
      </c>
      <c r="B367" s="14" t="s">
        <v>240</v>
      </c>
      <c r="C367" s="14" t="s">
        <v>240</v>
      </c>
      <c r="D367" s="14" t="s">
        <v>241</v>
      </c>
      <c r="E367" s="229" t="s">
        <v>242</v>
      </c>
      <c r="F367" s="4" t="s">
        <v>256</v>
      </c>
      <c r="G367" s="8" t="s">
        <v>246</v>
      </c>
      <c r="H367" s="9">
        <v>0</v>
      </c>
      <c r="I367" s="14">
        <v>7.5</v>
      </c>
      <c r="J367" s="18">
        <f t="shared" ref="J367:J373" si="26">I367*H367</f>
        <v>0</v>
      </c>
      <c r="K367" s="1"/>
      <c r="L367" s="1"/>
      <c r="M367" s="1"/>
      <c r="N367" s="1"/>
      <c r="O367" s="1"/>
      <c r="P367" s="1"/>
      <c r="Q367" s="1"/>
      <c r="R367" s="1"/>
      <c r="S367" s="1"/>
      <c r="T367" s="1"/>
      <c r="U367" s="1"/>
      <c r="V367" s="1"/>
      <c r="W367" s="1"/>
      <c r="X367" s="1"/>
      <c r="Y367" s="1"/>
      <c r="Z367" s="1"/>
    </row>
    <row r="368" spans="1:26" ht="15.75" customHeight="1">
      <c r="A368" s="31"/>
      <c r="B368" s="4"/>
      <c r="C368" s="2"/>
      <c r="D368" s="2"/>
      <c r="E368" s="227"/>
      <c r="F368" s="2"/>
      <c r="G368" s="8" t="s">
        <v>247</v>
      </c>
      <c r="H368" s="9">
        <v>0</v>
      </c>
      <c r="I368" s="14">
        <v>0.01</v>
      </c>
      <c r="J368" s="18">
        <f t="shared" si="26"/>
        <v>0</v>
      </c>
      <c r="K368" s="1"/>
      <c r="L368" s="1"/>
      <c r="M368" s="1"/>
      <c r="N368" s="1"/>
      <c r="O368" s="1"/>
      <c r="P368" s="1"/>
      <c r="Q368" s="1"/>
      <c r="R368" s="1"/>
      <c r="S368" s="1"/>
      <c r="T368" s="1"/>
      <c r="U368" s="1"/>
      <c r="V368" s="1"/>
      <c r="W368" s="1"/>
      <c r="X368" s="1"/>
      <c r="Y368" s="1"/>
      <c r="Z368" s="1"/>
    </row>
    <row r="369" spans="1:26" ht="15.75" customHeight="1">
      <c r="A369" s="31"/>
      <c r="B369" s="4"/>
      <c r="C369" s="2"/>
      <c r="D369" s="2"/>
      <c r="E369" s="227"/>
      <c r="F369" s="2"/>
      <c r="G369" s="8" t="s">
        <v>36</v>
      </c>
      <c r="H369" s="9">
        <v>1</v>
      </c>
      <c r="I369" s="14">
        <v>7.5</v>
      </c>
      <c r="J369" s="18">
        <f t="shared" si="26"/>
        <v>7.5</v>
      </c>
      <c r="K369" s="1"/>
      <c r="L369" s="1"/>
      <c r="M369" s="1"/>
      <c r="N369" s="1"/>
      <c r="O369" s="1"/>
      <c r="P369" s="1"/>
      <c r="Q369" s="1"/>
      <c r="R369" s="1"/>
      <c r="S369" s="1"/>
      <c r="T369" s="1"/>
      <c r="U369" s="1"/>
      <c r="V369" s="1"/>
      <c r="W369" s="1"/>
      <c r="X369" s="1"/>
      <c r="Y369" s="1"/>
      <c r="Z369" s="1"/>
    </row>
    <row r="370" spans="1:26" ht="15.75" customHeight="1">
      <c r="A370" s="31"/>
      <c r="B370" s="4"/>
      <c r="C370" s="2"/>
      <c r="D370" s="2"/>
      <c r="E370" s="227"/>
      <c r="F370" s="2"/>
      <c r="G370" s="8" t="s">
        <v>248</v>
      </c>
      <c r="H370" s="9">
        <v>1</v>
      </c>
      <c r="I370" s="14">
        <v>0.5</v>
      </c>
      <c r="J370" s="18">
        <f t="shared" si="26"/>
        <v>0.5</v>
      </c>
      <c r="K370" s="1"/>
      <c r="L370" s="1"/>
      <c r="M370" s="1"/>
      <c r="N370" s="1"/>
      <c r="O370" s="1"/>
      <c r="P370" s="1"/>
      <c r="Q370" s="1"/>
      <c r="R370" s="1"/>
      <c r="S370" s="1"/>
      <c r="T370" s="1"/>
      <c r="U370" s="1"/>
      <c r="V370" s="1"/>
      <c r="W370" s="1"/>
      <c r="X370" s="1"/>
      <c r="Y370" s="1"/>
      <c r="Z370" s="1"/>
    </row>
    <row r="371" spans="1:26" ht="15.75" customHeight="1">
      <c r="A371" s="31"/>
      <c r="B371" s="4"/>
      <c r="C371" s="2"/>
      <c r="D371" s="2"/>
      <c r="E371" s="227"/>
      <c r="F371" s="2"/>
      <c r="G371" s="8" t="s">
        <v>249</v>
      </c>
      <c r="H371" s="9">
        <v>1</v>
      </c>
      <c r="I371" s="14">
        <v>0.5</v>
      </c>
      <c r="J371" s="18">
        <f t="shared" si="26"/>
        <v>0.5</v>
      </c>
      <c r="K371" s="1"/>
      <c r="L371" s="1"/>
      <c r="M371" s="1"/>
      <c r="N371" s="1"/>
      <c r="O371" s="1"/>
      <c r="P371" s="1"/>
      <c r="Q371" s="1"/>
      <c r="R371" s="1"/>
      <c r="S371" s="1"/>
      <c r="T371" s="1"/>
      <c r="U371" s="1"/>
      <c r="V371" s="1"/>
      <c r="W371" s="1"/>
      <c r="X371" s="1"/>
      <c r="Y371" s="1"/>
      <c r="Z371" s="1"/>
    </row>
    <row r="372" spans="1:26" ht="15.75" customHeight="1">
      <c r="A372" s="31"/>
      <c r="B372" s="4"/>
      <c r="C372" s="2"/>
      <c r="D372" s="2"/>
      <c r="E372" s="227"/>
      <c r="F372" s="2"/>
      <c r="G372" s="8" t="s">
        <v>250</v>
      </c>
      <c r="H372" s="9">
        <v>0</v>
      </c>
      <c r="I372" s="14">
        <v>0.25</v>
      </c>
      <c r="J372" s="18">
        <f t="shared" si="26"/>
        <v>0</v>
      </c>
      <c r="K372" s="1"/>
      <c r="L372" s="1"/>
      <c r="M372" s="1"/>
      <c r="N372" s="1"/>
      <c r="O372" s="1"/>
      <c r="P372" s="1"/>
      <c r="Q372" s="1"/>
      <c r="R372" s="1"/>
      <c r="S372" s="1"/>
      <c r="T372" s="1"/>
      <c r="U372" s="1"/>
      <c r="V372" s="1"/>
      <c r="W372" s="1"/>
      <c r="X372" s="1"/>
      <c r="Y372" s="1"/>
      <c r="Z372" s="1"/>
    </row>
    <row r="373" spans="1:26" ht="15.75" customHeight="1">
      <c r="A373" s="31"/>
      <c r="B373" s="4"/>
      <c r="C373" s="2"/>
      <c r="D373" s="2"/>
      <c r="E373" s="228"/>
      <c r="F373" s="2"/>
      <c r="G373" s="8" t="s">
        <v>251</v>
      </c>
      <c r="H373" s="9">
        <v>300</v>
      </c>
      <c r="I373" s="14">
        <v>0.01</v>
      </c>
      <c r="J373" s="18">
        <f t="shared" si="26"/>
        <v>3</v>
      </c>
      <c r="K373" s="1"/>
      <c r="L373" s="1"/>
      <c r="M373" s="1"/>
      <c r="N373" s="1"/>
      <c r="O373" s="1"/>
      <c r="P373" s="1"/>
      <c r="Q373" s="1"/>
      <c r="R373" s="1"/>
      <c r="S373" s="1"/>
      <c r="T373" s="1"/>
      <c r="U373" s="1"/>
      <c r="V373" s="1"/>
      <c r="W373" s="1"/>
      <c r="X373" s="1"/>
      <c r="Y373" s="1"/>
      <c r="Z373" s="1"/>
    </row>
    <row r="374" spans="1:26" ht="15.75" customHeight="1">
      <c r="A374" s="31"/>
      <c r="B374" s="4"/>
      <c r="C374" s="2"/>
      <c r="D374" s="2"/>
      <c r="E374" s="1"/>
      <c r="F374" s="2"/>
      <c r="G374" s="28" t="s">
        <v>244</v>
      </c>
      <c r="H374" s="5"/>
      <c r="I374" s="32" t="s">
        <v>244</v>
      </c>
      <c r="J374" s="29">
        <f>SUM(J367:J373)</f>
        <v>11.5</v>
      </c>
      <c r="K374" s="1"/>
      <c r="L374" s="1"/>
      <c r="M374" s="1"/>
      <c r="N374" s="1"/>
      <c r="O374" s="1"/>
      <c r="P374" s="1"/>
      <c r="Q374" s="1"/>
      <c r="R374" s="1"/>
      <c r="S374" s="1"/>
      <c r="T374" s="1"/>
      <c r="U374" s="1"/>
      <c r="V374" s="1"/>
      <c r="W374" s="1"/>
      <c r="X374" s="1"/>
      <c r="Y374" s="1"/>
      <c r="Z374" s="1"/>
    </row>
    <row r="375" spans="1:26" ht="15.75" customHeight="1">
      <c r="A375" s="4">
        <v>8</v>
      </c>
      <c r="B375" s="14" t="s">
        <v>240</v>
      </c>
      <c r="C375" s="14" t="s">
        <v>240</v>
      </c>
      <c r="D375" s="14" t="s">
        <v>241</v>
      </c>
      <c r="E375" s="229" t="s">
        <v>242</v>
      </c>
      <c r="F375" s="14" t="s">
        <v>257</v>
      </c>
      <c r="G375" s="8" t="s">
        <v>246</v>
      </c>
      <c r="H375" s="9">
        <v>2</v>
      </c>
      <c r="I375" s="14">
        <v>7.5</v>
      </c>
      <c r="J375" s="18">
        <f t="shared" ref="J375:J381" si="27">I375*H375</f>
        <v>15</v>
      </c>
      <c r="K375" s="1"/>
      <c r="L375" s="1"/>
      <c r="M375" s="1"/>
      <c r="N375" s="1"/>
      <c r="O375" s="1"/>
      <c r="P375" s="1"/>
      <c r="Q375" s="1"/>
      <c r="R375" s="1"/>
      <c r="S375" s="1"/>
      <c r="T375" s="1"/>
      <c r="U375" s="1"/>
      <c r="V375" s="1"/>
      <c r="W375" s="1"/>
      <c r="X375" s="1"/>
      <c r="Y375" s="1"/>
      <c r="Z375" s="1"/>
    </row>
    <row r="376" spans="1:26" ht="15.75" customHeight="1">
      <c r="A376" s="33"/>
      <c r="B376" s="5"/>
      <c r="C376" s="5"/>
      <c r="D376" s="5"/>
      <c r="E376" s="227"/>
      <c r="F376" s="5"/>
      <c r="G376" s="8" t="s">
        <v>247</v>
      </c>
      <c r="H376" s="9">
        <v>0</v>
      </c>
      <c r="I376" s="14">
        <v>0.01</v>
      </c>
      <c r="J376" s="18">
        <f t="shared" si="27"/>
        <v>0</v>
      </c>
      <c r="K376" s="1"/>
      <c r="L376" s="1"/>
      <c r="M376" s="1"/>
      <c r="N376" s="1"/>
      <c r="O376" s="1"/>
      <c r="P376" s="1"/>
      <c r="Q376" s="1"/>
      <c r="R376" s="1"/>
      <c r="S376" s="1"/>
      <c r="T376" s="1"/>
      <c r="U376" s="1"/>
      <c r="V376" s="1"/>
      <c r="W376" s="1"/>
      <c r="X376" s="1"/>
      <c r="Y376" s="1"/>
      <c r="Z376" s="1"/>
    </row>
    <row r="377" spans="1:26" ht="15.75" customHeight="1">
      <c r="A377" s="33"/>
      <c r="B377" s="5"/>
      <c r="C377" s="5"/>
      <c r="D377" s="5"/>
      <c r="E377" s="227"/>
      <c r="F377" s="5"/>
      <c r="G377" s="8" t="s">
        <v>36</v>
      </c>
      <c r="H377" s="9">
        <v>1</v>
      </c>
      <c r="I377" s="14">
        <v>7.5</v>
      </c>
      <c r="J377" s="18">
        <f t="shared" si="27"/>
        <v>7.5</v>
      </c>
      <c r="K377" s="1"/>
      <c r="L377" s="1"/>
      <c r="M377" s="1"/>
      <c r="N377" s="1"/>
      <c r="O377" s="1"/>
      <c r="P377" s="1"/>
      <c r="Q377" s="1"/>
      <c r="R377" s="1"/>
      <c r="S377" s="1"/>
      <c r="T377" s="1"/>
      <c r="U377" s="1"/>
      <c r="V377" s="1"/>
      <c r="W377" s="1"/>
      <c r="X377" s="1"/>
      <c r="Y377" s="1"/>
      <c r="Z377" s="1"/>
    </row>
    <row r="378" spans="1:26" ht="15.75" customHeight="1">
      <c r="A378" s="33"/>
      <c r="B378" s="5"/>
      <c r="C378" s="5"/>
      <c r="D378" s="5"/>
      <c r="E378" s="227"/>
      <c r="F378" s="5"/>
      <c r="G378" s="8" t="s">
        <v>248</v>
      </c>
      <c r="H378" s="9">
        <v>2</v>
      </c>
      <c r="I378" s="14">
        <v>0.5</v>
      </c>
      <c r="J378" s="18">
        <f t="shared" si="27"/>
        <v>1</v>
      </c>
      <c r="K378" s="1"/>
      <c r="L378" s="1"/>
      <c r="M378" s="1"/>
      <c r="N378" s="1"/>
      <c r="O378" s="1"/>
      <c r="P378" s="1"/>
      <c r="Q378" s="1"/>
      <c r="R378" s="1"/>
      <c r="S378" s="1"/>
      <c r="T378" s="1"/>
      <c r="U378" s="1"/>
      <c r="V378" s="1"/>
      <c r="W378" s="1"/>
      <c r="X378" s="1"/>
      <c r="Y378" s="1"/>
      <c r="Z378" s="1"/>
    </row>
    <row r="379" spans="1:26" ht="15.75" customHeight="1">
      <c r="A379" s="33"/>
      <c r="B379" s="5"/>
      <c r="C379" s="5"/>
      <c r="D379" s="5"/>
      <c r="E379" s="227"/>
      <c r="F379" s="5"/>
      <c r="G379" s="8" t="s">
        <v>249</v>
      </c>
      <c r="H379" s="9">
        <v>1</v>
      </c>
      <c r="I379" s="14">
        <v>0.5</v>
      </c>
      <c r="J379" s="18">
        <f t="shared" si="27"/>
        <v>0.5</v>
      </c>
      <c r="K379" s="1"/>
      <c r="L379" s="1"/>
      <c r="M379" s="1"/>
      <c r="N379" s="1"/>
      <c r="O379" s="1"/>
      <c r="P379" s="1"/>
      <c r="Q379" s="1"/>
      <c r="R379" s="1"/>
      <c r="S379" s="1"/>
      <c r="T379" s="1"/>
      <c r="U379" s="1"/>
      <c r="V379" s="1"/>
      <c r="W379" s="1"/>
      <c r="X379" s="1"/>
      <c r="Y379" s="1"/>
      <c r="Z379" s="1"/>
    </row>
    <row r="380" spans="1:26" ht="15.75" customHeight="1">
      <c r="A380" s="33"/>
      <c r="B380" s="5"/>
      <c r="C380" s="5"/>
      <c r="D380" s="5"/>
      <c r="E380" s="227"/>
      <c r="F380" s="5"/>
      <c r="G380" s="8" t="s">
        <v>250</v>
      </c>
      <c r="H380" s="9">
        <v>0</v>
      </c>
      <c r="I380" s="14">
        <v>0.25</v>
      </c>
      <c r="J380" s="18">
        <f t="shared" si="27"/>
        <v>0</v>
      </c>
      <c r="K380" s="1"/>
      <c r="L380" s="1"/>
      <c r="M380" s="1"/>
      <c r="N380" s="1"/>
      <c r="O380" s="1"/>
      <c r="P380" s="1"/>
      <c r="Q380" s="1"/>
      <c r="R380" s="1"/>
      <c r="S380" s="1"/>
      <c r="T380" s="1"/>
      <c r="U380" s="1"/>
      <c r="V380" s="1"/>
      <c r="W380" s="1"/>
      <c r="X380" s="1"/>
      <c r="Y380" s="1"/>
      <c r="Z380" s="1"/>
    </row>
    <row r="381" spans="1:26" ht="15.75" customHeight="1">
      <c r="A381" s="33"/>
      <c r="B381" s="5"/>
      <c r="C381" s="5"/>
      <c r="D381" s="5"/>
      <c r="E381" s="228"/>
      <c r="F381" s="5"/>
      <c r="G381" s="8" t="s">
        <v>251</v>
      </c>
      <c r="H381" s="9">
        <v>100</v>
      </c>
      <c r="I381" s="14">
        <v>0.01</v>
      </c>
      <c r="J381" s="18">
        <f t="shared" si="27"/>
        <v>1</v>
      </c>
      <c r="K381" s="1"/>
      <c r="L381" s="1"/>
      <c r="M381" s="1"/>
      <c r="N381" s="1"/>
      <c r="O381" s="1"/>
      <c r="P381" s="1"/>
      <c r="Q381" s="1"/>
      <c r="R381" s="1"/>
      <c r="S381" s="1"/>
      <c r="T381" s="1"/>
      <c r="U381" s="1"/>
      <c r="V381" s="1"/>
      <c r="W381" s="1"/>
      <c r="X381" s="1"/>
      <c r="Y381" s="1"/>
      <c r="Z381" s="1"/>
    </row>
    <row r="382" spans="1:26" ht="15.75" customHeight="1">
      <c r="A382" s="15"/>
      <c r="B382" s="5"/>
      <c r="C382" s="5"/>
      <c r="D382" s="5"/>
      <c r="E382" s="1"/>
      <c r="F382" s="5"/>
      <c r="G382" s="28" t="s">
        <v>244</v>
      </c>
      <c r="H382" s="5"/>
      <c r="I382" s="32" t="s">
        <v>244</v>
      </c>
      <c r="J382" s="29">
        <f>SUM(J375:J381)</f>
        <v>25</v>
      </c>
      <c r="K382" s="1"/>
      <c r="L382" s="1"/>
      <c r="M382" s="1"/>
      <c r="N382" s="1"/>
      <c r="O382" s="1"/>
      <c r="P382" s="1"/>
      <c r="Q382" s="1"/>
      <c r="R382" s="1"/>
      <c r="S382" s="1"/>
      <c r="T382" s="1"/>
      <c r="U382" s="1"/>
      <c r="V382" s="1"/>
      <c r="W382" s="1"/>
      <c r="X382" s="1"/>
      <c r="Y382" s="1"/>
      <c r="Z382" s="1"/>
    </row>
    <row r="383" spans="1:26" ht="15.75" customHeight="1">
      <c r="A383" s="14">
        <v>9</v>
      </c>
      <c r="B383" s="14" t="s">
        <v>240</v>
      </c>
      <c r="C383" s="14" t="s">
        <v>240</v>
      </c>
      <c r="D383" s="15" t="s">
        <v>241</v>
      </c>
      <c r="E383" s="229" t="s">
        <v>242</v>
      </c>
      <c r="F383" s="15" t="s">
        <v>258</v>
      </c>
      <c r="G383" s="8" t="s">
        <v>246</v>
      </c>
      <c r="H383" s="9">
        <v>1</v>
      </c>
      <c r="I383" s="14">
        <v>7.5</v>
      </c>
      <c r="J383" s="18">
        <f t="shared" ref="J383:J389" si="28">I383*H383</f>
        <v>7.5</v>
      </c>
      <c r="K383" s="1"/>
      <c r="L383" s="1"/>
      <c r="M383" s="1"/>
      <c r="N383" s="1"/>
      <c r="O383" s="1"/>
      <c r="P383" s="1"/>
      <c r="Q383" s="1"/>
      <c r="R383" s="1"/>
      <c r="S383" s="1"/>
      <c r="T383" s="1"/>
      <c r="U383" s="1"/>
      <c r="V383" s="1"/>
      <c r="W383" s="1"/>
      <c r="X383" s="1"/>
      <c r="Y383" s="1"/>
      <c r="Z383" s="1"/>
    </row>
    <row r="384" spans="1:26" ht="15.75" customHeight="1">
      <c r="A384" s="15"/>
      <c r="B384" s="5"/>
      <c r="C384" s="5"/>
      <c r="D384" s="5"/>
      <c r="E384" s="227"/>
      <c r="F384" s="5"/>
      <c r="G384" s="8" t="s">
        <v>247</v>
      </c>
      <c r="H384" s="9">
        <v>0</v>
      </c>
      <c r="I384" s="14">
        <v>0.01</v>
      </c>
      <c r="J384" s="18">
        <f t="shared" si="28"/>
        <v>0</v>
      </c>
      <c r="K384" s="1"/>
      <c r="L384" s="1"/>
      <c r="M384" s="1"/>
      <c r="N384" s="1"/>
      <c r="O384" s="1"/>
      <c r="P384" s="1"/>
      <c r="Q384" s="1"/>
      <c r="R384" s="1"/>
      <c r="S384" s="1"/>
      <c r="T384" s="1"/>
      <c r="U384" s="1"/>
      <c r="V384" s="1"/>
      <c r="W384" s="1"/>
      <c r="X384" s="1"/>
      <c r="Y384" s="1"/>
      <c r="Z384" s="1"/>
    </row>
    <row r="385" spans="1:26" ht="15.75" customHeight="1">
      <c r="A385" s="15"/>
      <c r="B385" s="5"/>
      <c r="C385" s="5"/>
      <c r="D385" s="5"/>
      <c r="E385" s="227"/>
      <c r="F385" s="5"/>
      <c r="G385" s="8" t="s">
        <v>36</v>
      </c>
      <c r="H385" s="9">
        <v>0</v>
      </c>
      <c r="I385" s="14">
        <v>7.5</v>
      </c>
      <c r="J385" s="18">
        <f t="shared" si="28"/>
        <v>0</v>
      </c>
      <c r="K385" s="1"/>
      <c r="L385" s="1"/>
      <c r="M385" s="1"/>
      <c r="N385" s="1"/>
      <c r="O385" s="1"/>
      <c r="P385" s="1"/>
      <c r="Q385" s="1"/>
      <c r="R385" s="1"/>
      <c r="S385" s="1"/>
      <c r="T385" s="1"/>
      <c r="U385" s="1"/>
      <c r="V385" s="1"/>
      <c r="W385" s="1"/>
      <c r="X385" s="1"/>
      <c r="Y385" s="1"/>
      <c r="Z385" s="1"/>
    </row>
    <row r="386" spans="1:26" ht="15.75" customHeight="1">
      <c r="A386" s="15"/>
      <c r="B386" s="5"/>
      <c r="C386" s="5"/>
      <c r="D386" s="5"/>
      <c r="E386" s="227"/>
      <c r="F386" s="5"/>
      <c r="G386" s="8" t="s">
        <v>248</v>
      </c>
      <c r="H386" s="9">
        <v>1</v>
      </c>
      <c r="I386" s="14">
        <v>0.5</v>
      </c>
      <c r="J386" s="18">
        <f t="shared" si="28"/>
        <v>0.5</v>
      </c>
      <c r="K386" s="1"/>
      <c r="L386" s="1"/>
      <c r="M386" s="1"/>
      <c r="N386" s="1"/>
      <c r="O386" s="1"/>
      <c r="P386" s="1"/>
      <c r="Q386" s="1"/>
      <c r="R386" s="1"/>
      <c r="S386" s="1"/>
      <c r="T386" s="1"/>
      <c r="U386" s="1"/>
      <c r="V386" s="1"/>
      <c r="W386" s="1"/>
      <c r="X386" s="1"/>
      <c r="Y386" s="1"/>
      <c r="Z386" s="1"/>
    </row>
    <row r="387" spans="1:26" ht="15.75" customHeight="1">
      <c r="A387" s="15"/>
      <c r="B387" s="5"/>
      <c r="C387" s="5"/>
      <c r="D387" s="5"/>
      <c r="E387" s="227"/>
      <c r="F387" s="5"/>
      <c r="G387" s="8" t="s">
        <v>249</v>
      </c>
      <c r="H387" s="9">
        <v>0</v>
      </c>
      <c r="I387" s="14">
        <v>0.5</v>
      </c>
      <c r="J387" s="18">
        <f t="shared" si="28"/>
        <v>0</v>
      </c>
      <c r="K387" s="1"/>
      <c r="L387" s="1"/>
      <c r="M387" s="1"/>
      <c r="N387" s="1"/>
      <c r="O387" s="1"/>
      <c r="P387" s="1"/>
      <c r="Q387" s="1"/>
      <c r="R387" s="1"/>
      <c r="S387" s="1"/>
      <c r="T387" s="1"/>
      <c r="U387" s="1"/>
      <c r="V387" s="1"/>
      <c r="W387" s="1"/>
      <c r="X387" s="1"/>
      <c r="Y387" s="1"/>
      <c r="Z387" s="1"/>
    </row>
    <row r="388" spans="1:26" ht="15.75" customHeight="1">
      <c r="A388" s="15"/>
      <c r="B388" s="5"/>
      <c r="C388" s="5"/>
      <c r="D388" s="5"/>
      <c r="E388" s="227"/>
      <c r="F388" s="5"/>
      <c r="G388" s="8" t="s">
        <v>250</v>
      </c>
      <c r="H388" s="9">
        <v>0</v>
      </c>
      <c r="I388" s="14">
        <v>0.25</v>
      </c>
      <c r="J388" s="18">
        <f t="shared" si="28"/>
        <v>0</v>
      </c>
      <c r="K388" s="1"/>
      <c r="L388" s="1"/>
      <c r="M388" s="1"/>
      <c r="N388" s="1"/>
      <c r="O388" s="1"/>
      <c r="P388" s="1"/>
      <c r="Q388" s="1"/>
      <c r="R388" s="1"/>
      <c r="S388" s="1"/>
      <c r="T388" s="1"/>
      <c r="U388" s="1"/>
      <c r="V388" s="1"/>
      <c r="W388" s="1"/>
      <c r="X388" s="1"/>
      <c r="Y388" s="1"/>
      <c r="Z388" s="1"/>
    </row>
    <row r="389" spans="1:26" ht="15.75" customHeight="1">
      <c r="A389" s="15"/>
      <c r="B389" s="5"/>
      <c r="C389" s="5"/>
      <c r="D389" s="5"/>
      <c r="E389" s="228"/>
      <c r="F389" s="5"/>
      <c r="G389" s="8" t="s">
        <v>251</v>
      </c>
      <c r="H389" s="9">
        <v>450</v>
      </c>
      <c r="I389" s="14">
        <v>0.01</v>
      </c>
      <c r="J389" s="18">
        <f t="shared" si="28"/>
        <v>4.5</v>
      </c>
      <c r="K389" s="1"/>
      <c r="L389" s="1"/>
      <c r="M389" s="1"/>
      <c r="N389" s="1"/>
      <c r="O389" s="1"/>
      <c r="P389" s="1"/>
      <c r="Q389" s="1"/>
      <c r="R389" s="1"/>
      <c r="S389" s="1"/>
      <c r="T389" s="1"/>
      <c r="U389" s="1"/>
      <c r="V389" s="1"/>
      <c r="W389" s="1"/>
      <c r="X389" s="1"/>
      <c r="Y389" s="1"/>
      <c r="Z389" s="1"/>
    </row>
    <row r="390" spans="1:26" ht="15.75" customHeight="1">
      <c r="A390" s="15"/>
      <c r="B390" s="5"/>
      <c r="C390" s="5"/>
      <c r="D390" s="5"/>
      <c r="E390" s="1"/>
      <c r="F390" s="5"/>
      <c r="G390" s="28" t="s">
        <v>244</v>
      </c>
      <c r="H390" s="5"/>
      <c r="I390" s="28" t="s">
        <v>244</v>
      </c>
      <c r="J390" s="29">
        <f>SUM(J383:J389)</f>
        <v>12.5</v>
      </c>
      <c r="K390" s="1"/>
      <c r="L390" s="1"/>
      <c r="M390" s="1"/>
      <c r="N390" s="1"/>
      <c r="O390" s="1"/>
      <c r="P390" s="1"/>
      <c r="Q390" s="1"/>
      <c r="R390" s="1"/>
      <c r="S390" s="1"/>
      <c r="T390" s="1"/>
      <c r="U390" s="1"/>
      <c r="V390" s="1"/>
      <c r="W390" s="1"/>
      <c r="X390" s="1"/>
      <c r="Y390" s="1"/>
      <c r="Z390" s="1"/>
    </row>
    <row r="391" spans="1:26" ht="15.75" customHeight="1">
      <c r="A391" s="14">
        <v>10</v>
      </c>
      <c r="B391" s="14" t="s">
        <v>240</v>
      </c>
      <c r="C391" s="14" t="s">
        <v>240</v>
      </c>
      <c r="D391" s="15" t="s">
        <v>241</v>
      </c>
      <c r="E391" s="229" t="s">
        <v>242</v>
      </c>
      <c r="F391" s="15" t="s">
        <v>258</v>
      </c>
      <c r="G391" s="8" t="s">
        <v>246</v>
      </c>
      <c r="H391" s="9">
        <v>0</v>
      </c>
      <c r="I391" s="14">
        <v>7.5</v>
      </c>
      <c r="J391" s="18">
        <f t="shared" ref="J391:J397" si="29">I391*H391</f>
        <v>0</v>
      </c>
      <c r="K391" s="1"/>
      <c r="L391" s="1"/>
      <c r="M391" s="1"/>
      <c r="N391" s="1"/>
      <c r="O391" s="1"/>
      <c r="P391" s="1"/>
      <c r="Q391" s="1"/>
      <c r="R391" s="1"/>
      <c r="S391" s="1"/>
      <c r="T391" s="1"/>
      <c r="U391" s="1"/>
      <c r="V391" s="1"/>
      <c r="W391" s="1"/>
      <c r="X391" s="1"/>
      <c r="Y391" s="1"/>
      <c r="Z391" s="1"/>
    </row>
    <row r="392" spans="1:26" ht="15.75" customHeight="1">
      <c r="A392" s="15"/>
      <c r="B392" s="5"/>
      <c r="C392" s="5"/>
      <c r="D392" s="5"/>
      <c r="E392" s="227"/>
      <c r="F392" s="5"/>
      <c r="G392" s="8" t="s">
        <v>247</v>
      </c>
      <c r="H392" s="9">
        <v>0</v>
      </c>
      <c r="I392" s="14">
        <v>0.01</v>
      </c>
      <c r="J392" s="18">
        <f t="shared" si="29"/>
        <v>0</v>
      </c>
      <c r="K392" s="1"/>
      <c r="L392" s="1"/>
      <c r="M392" s="1"/>
      <c r="N392" s="1"/>
      <c r="O392" s="1"/>
      <c r="P392" s="1"/>
      <c r="Q392" s="1"/>
      <c r="R392" s="1"/>
      <c r="S392" s="1"/>
      <c r="T392" s="1"/>
      <c r="U392" s="1"/>
      <c r="V392" s="1"/>
      <c r="W392" s="1"/>
      <c r="X392" s="1"/>
      <c r="Y392" s="1"/>
      <c r="Z392" s="1"/>
    </row>
    <row r="393" spans="1:26" ht="15.75" customHeight="1">
      <c r="A393" s="15"/>
      <c r="B393" s="5"/>
      <c r="C393" s="5"/>
      <c r="D393" s="5"/>
      <c r="E393" s="227"/>
      <c r="F393" s="5"/>
      <c r="G393" s="8" t="s">
        <v>36</v>
      </c>
      <c r="H393" s="9">
        <v>0</v>
      </c>
      <c r="I393" s="14">
        <v>7.5</v>
      </c>
      <c r="J393" s="18">
        <f t="shared" si="29"/>
        <v>0</v>
      </c>
      <c r="K393" s="1"/>
      <c r="L393" s="1"/>
      <c r="M393" s="1"/>
      <c r="N393" s="1"/>
      <c r="O393" s="1"/>
      <c r="P393" s="1"/>
      <c r="Q393" s="1"/>
      <c r="R393" s="1"/>
      <c r="S393" s="1"/>
      <c r="T393" s="1"/>
      <c r="U393" s="1"/>
      <c r="V393" s="1"/>
      <c r="W393" s="1"/>
      <c r="X393" s="1"/>
      <c r="Y393" s="1"/>
      <c r="Z393" s="1"/>
    </row>
    <row r="394" spans="1:26" ht="15.75" customHeight="1">
      <c r="A394" s="15"/>
      <c r="B394" s="5"/>
      <c r="C394" s="5"/>
      <c r="D394" s="5"/>
      <c r="E394" s="227"/>
      <c r="F394" s="5"/>
      <c r="G394" s="8" t="s">
        <v>248</v>
      </c>
      <c r="H394" s="9">
        <v>1</v>
      </c>
      <c r="I394" s="14">
        <v>0.5</v>
      </c>
      <c r="J394" s="18">
        <f t="shared" si="29"/>
        <v>0.5</v>
      </c>
      <c r="K394" s="1"/>
      <c r="L394" s="1"/>
      <c r="M394" s="1"/>
      <c r="N394" s="1"/>
      <c r="O394" s="1"/>
      <c r="P394" s="1"/>
      <c r="Q394" s="1"/>
      <c r="R394" s="1"/>
      <c r="S394" s="1"/>
      <c r="T394" s="1"/>
      <c r="U394" s="1"/>
      <c r="V394" s="1"/>
      <c r="W394" s="1"/>
      <c r="X394" s="1"/>
      <c r="Y394" s="1"/>
      <c r="Z394" s="1"/>
    </row>
    <row r="395" spans="1:26" ht="15.75" customHeight="1">
      <c r="A395" s="15"/>
      <c r="B395" s="5"/>
      <c r="C395" s="5"/>
      <c r="D395" s="5"/>
      <c r="E395" s="227"/>
      <c r="F395" s="5"/>
      <c r="G395" s="8" t="s">
        <v>249</v>
      </c>
      <c r="H395" s="9">
        <v>0</v>
      </c>
      <c r="I395" s="14">
        <v>0.5</v>
      </c>
      <c r="J395" s="18">
        <f t="shared" si="29"/>
        <v>0</v>
      </c>
      <c r="K395" s="1"/>
      <c r="L395" s="1"/>
      <c r="M395" s="1"/>
      <c r="N395" s="1"/>
      <c r="O395" s="1"/>
      <c r="P395" s="1"/>
      <c r="Q395" s="1"/>
      <c r="R395" s="1"/>
      <c r="S395" s="1"/>
      <c r="T395" s="1"/>
      <c r="U395" s="1"/>
      <c r="V395" s="1"/>
      <c r="W395" s="1"/>
      <c r="X395" s="1"/>
      <c r="Y395" s="1"/>
      <c r="Z395" s="1"/>
    </row>
    <row r="396" spans="1:26" ht="15.75" customHeight="1">
      <c r="A396" s="15"/>
      <c r="B396" s="5"/>
      <c r="C396" s="5"/>
      <c r="D396" s="5"/>
      <c r="E396" s="227"/>
      <c r="F396" s="5"/>
      <c r="G396" s="8" t="s">
        <v>250</v>
      </c>
      <c r="H396" s="9">
        <v>0</v>
      </c>
      <c r="I396" s="14">
        <v>0.25</v>
      </c>
      <c r="J396" s="18">
        <f t="shared" si="29"/>
        <v>0</v>
      </c>
      <c r="K396" s="1"/>
      <c r="L396" s="1"/>
      <c r="M396" s="1"/>
      <c r="N396" s="1"/>
      <c r="O396" s="1"/>
      <c r="P396" s="1"/>
      <c r="Q396" s="1"/>
      <c r="R396" s="1"/>
      <c r="S396" s="1"/>
      <c r="T396" s="1"/>
      <c r="U396" s="1"/>
      <c r="V396" s="1"/>
      <c r="W396" s="1"/>
      <c r="X396" s="1"/>
      <c r="Y396" s="1"/>
      <c r="Z396" s="1"/>
    </row>
    <row r="397" spans="1:26" ht="15.75" customHeight="1">
      <c r="A397" s="15"/>
      <c r="B397" s="5"/>
      <c r="C397" s="5"/>
      <c r="D397" s="5"/>
      <c r="E397" s="228"/>
      <c r="F397" s="5"/>
      <c r="G397" s="8" t="s">
        <v>251</v>
      </c>
      <c r="H397" s="9">
        <v>400</v>
      </c>
      <c r="I397" s="14">
        <v>0.01</v>
      </c>
      <c r="J397" s="18">
        <f t="shared" si="29"/>
        <v>4</v>
      </c>
      <c r="K397" s="1"/>
      <c r="L397" s="1"/>
      <c r="M397" s="1"/>
      <c r="N397" s="1"/>
      <c r="O397" s="1"/>
      <c r="P397" s="1"/>
      <c r="Q397" s="1"/>
      <c r="R397" s="1"/>
      <c r="S397" s="1"/>
      <c r="T397" s="1"/>
      <c r="U397" s="1"/>
      <c r="V397" s="1"/>
      <c r="W397" s="1"/>
      <c r="X397" s="1"/>
      <c r="Y397" s="1"/>
      <c r="Z397" s="1"/>
    </row>
    <row r="398" spans="1:26" ht="15.75" customHeight="1">
      <c r="A398" s="15"/>
      <c r="B398" s="5"/>
      <c r="C398" s="5"/>
      <c r="D398" s="5"/>
      <c r="E398" s="1"/>
      <c r="F398" s="5"/>
      <c r="G398" s="28" t="s">
        <v>244</v>
      </c>
      <c r="H398" s="5"/>
      <c r="I398" s="28" t="s">
        <v>244</v>
      </c>
      <c r="J398" s="29">
        <f>SUM(J391:J397)</f>
        <v>4.5</v>
      </c>
      <c r="K398" s="1"/>
      <c r="L398" s="1"/>
      <c r="M398" s="1"/>
      <c r="N398" s="1"/>
      <c r="O398" s="1"/>
      <c r="P398" s="1"/>
      <c r="Q398" s="1"/>
      <c r="R398" s="1"/>
      <c r="S398" s="1"/>
      <c r="T398" s="1"/>
      <c r="U398" s="1"/>
      <c r="V398" s="1"/>
      <c r="W398" s="1"/>
      <c r="X398" s="1"/>
      <c r="Y398" s="1"/>
      <c r="Z398" s="1"/>
    </row>
    <row r="399" spans="1:26" ht="15.75" customHeight="1">
      <c r="A399" s="14">
        <v>11</v>
      </c>
      <c r="B399" s="4" t="s">
        <v>239</v>
      </c>
      <c r="C399" s="14" t="s">
        <v>240</v>
      </c>
      <c r="D399" s="14" t="s">
        <v>241</v>
      </c>
      <c r="E399" s="229" t="s">
        <v>242</v>
      </c>
      <c r="F399" s="14" t="s">
        <v>259</v>
      </c>
      <c r="G399" s="8" t="s">
        <v>246</v>
      </c>
      <c r="H399" s="4">
        <v>3</v>
      </c>
      <c r="I399" s="14">
        <v>7.5</v>
      </c>
      <c r="J399" s="18">
        <f t="shared" ref="J399:J405" si="30">I399*H399</f>
        <v>22.5</v>
      </c>
      <c r="K399" s="1"/>
      <c r="L399" s="1"/>
      <c r="M399" s="1"/>
      <c r="N399" s="1"/>
      <c r="O399" s="1"/>
      <c r="P399" s="1"/>
      <c r="Q399" s="1"/>
      <c r="R399" s="1"/>
      <c r="S399" s="1"/>
      <c r="T399" s="1"/>
      <c r="U399" s="1"/>
      <c r="V399" s="1"/>
      <c r="W399" s="1"/>
      <c r="X399" s="1"/>
      <c r="Y399" s="1"/>
      <c r="Z399" s="1"/>
    </row>
    <row r="400" spans="1:26" ht="15.75" customHeight="1">
      <c r="A400" s="15"/>
      <c r="B400" s="8"/>
      <c r="C400" s="5"/>
      <c r="D400" s="5"/>
      <c r="E400" s="227"/>
      <c r="F400" s="5"/>
      <c r="G400" s="8" t="s">
        <v>247</v>
      </c>
      <c r="H400" s="4">
        <v>0</v>
      </c>
      <c r="I400" s="14">
        <v>0.01</v>
      </c>
      <c r="J400" s="18">
        <f t="shared" si="30"/>
        <v>0</v>
      </c>
      <c r="K400" s="1"/>
      <c r="L400" s="1"/>
      <c r="M400" s="1"/>
      <c r="N400" s="1"/>
      <c r="O400" s="1"/>
      <c r="P400" s="1"/>
      <c r="Q400" s="1"/>
      <c r="R400" s="1"/>
      <c r="S400" s="1"/>
      <c r="T400" s="1"/>
      <c r="U400" s="1"/>
      <c r="V400" s="1"/>
      <c r="W400" s="1"/>
      <c r="X400" s="1"/>
      <c r="Y400" s="1"/>
      <c r="Z400" s="1"/>
    </row>
    <row r="401" spans="1:26" ht="15.75" customHeight="1">
      <c r="A401" s="15"/>
      <c r="B401" s="8"/>
      <c r="C401" s="5"/>
      <c r="D401" s="5"/>
      <c r="E401" s="227"/>
      <c r="F401" s="5"/>
      <c r="G401" s="8" t="s">
        <v>36</v>
      </c>
      <c r="H401" s="4">
        <v>0</v>
      </c>
      <c r="I401" s="14">
        <v>7.5</v>
      </c>
      <c r="J401" s="18">
        <f t="shared" si="30"/>
        <v>0</v>
      </c>
      <c r="K401" s="1"/>
      <c r="L401" s="1"/>
      <c r="M401" s="1"/>
      <c r="N401" s="1"/>
      <c r="O401" s="1"/>
      <c r="P401" s="1"/>
      <c r="Q401" s="1"/>
      <c r="R401" s="1"/>
      <c r="S401" s="1"/>
      <c r="T401" s="1"/>
      <c r="U401" s="1"/>
      <c r="V401" s="1"/>
      <c r="W401" s="1"/>
      <c r="X401" s="1"/>
      <c r="Y401" s="1"/>
      <c r="Z401" s="1"/>
    </row>
    <row r="402" spans="1:26" ht="15.75" customHeight="1">
      <c r="A402" s="15"/>
      <c r="B402" s="34"/>
      <c r="C402" s="5"/>
      <c r="D402" s="5"/>
      <c r="E402" s="227"/>
      <c r="F402" s="5"/>
      <c r="G402" s="8" t="s">
        <v>248</v>
      </c>
      <c r="H402" s="4">
        <v>1</v>
      </c>
      <c r="I402" s="14">
        <v>0.5</v>
      </c>
      <c r="J402" s="18">
        <f t="shared" si="30"/>
        <v>0.5</v>
      </c>
      <c r="K402" s="1"/>
      <c r="L402" s="1"/>
      <c r="M402" s="1"/>
      <c r="N402" s="1"/>
      <c r="O402" s="1"/>
      <c r="P402" s="1"/>
      <c r="Q402" s="1"/>
      <c r="R402" s="1"/>
      <c r="S402" s="1"/>
      <c r="T402" s="1"/>
      <c r="U402" s="1"/>
      <c r="V402" s="1"/>
      <c r="W402" s="1"/>
      <c r="X402" s="1"/>
      <c r="Y402" s="1"/>
      <c r="Z402" s="1"/>
    </row>
    <row r="403" spans="1:26" ht="15.75" customHeight="1">
      <c r="A403" s="15"/>
      <c r="B403" s="34"/>
      <c r="C403" s="5"/>
      <c r="D403" s="5"/>
      <c r="E403" s="227"/>
      <c r="F403" s="5"/>
      <c r="G403" s="8" t="s">
        <v>249</v>
      </c>
      <c r="H403" s="4">
        <v>1</v>
      </c>
      <c r="I403" s="14">
        <v>0.5</v>
      </c>
      <c r="J403" s="18">
        <f t="shared" si="30"/>
        <v>0.5</v>
      </c>
      <c r="K403" s="1"/>
      <c r="L403" s="1"/>
      <c r="M403" s="1"/>
      <c r="N403" s="1"/>
      <c r="O403" s="1"/>
      <c r="P403" s="1"/>
      <c r="Q403" s="1"/>
      <c r="R403" s="1"/>
      <c r="S403" s="1"/>
      <c r="T403" s="1"/>
      <c r="U403" s="1"/>
      <c r="V403" s="1"/>
      <c r="W403" s="1"/>
      <c r="X403" s="1"/>
      <c r="Y403" s="1"/>
      <c r="Z403" s="1"/>
    </row>
    <row r="404" spans="1:26" ht="15.75" customHeight="1">
      <c r="A404" s="15"/>
      <c r="B404" s="34"/>
      <c r="C404" s="5"/>
      <c r="D404" s="5"/>
      <c r="E404" s="227"/>
      <c r="F404" s="5"/>
      <c r="G404" s="8" t="s">
        <v>250</v>
      </c>
      <c r="H404" s="4">
        <v>0</v>
      </c>
      <c r="I404" s="14">
        <v>0.25</v>
      </c>
      <c r="J404" s="18">
        <f t="shared" si="30"/>
        <v>0</v>
      </c>
      <c r="K404" s="1"/>
      <c r="L404" s="1"/>
      <c r="M404" s="1"/>
      <c r="N404" s="1"/>
      <c r="O404" s="1"/>
      <c r="P404" s="1"/>
      <c r="Q404" s="1"/>
      <c r="R404" s="1"/>
      <c r="S404" s="1"/>
      <c r="T404" s="1"/>
      <c r="U404" s="1"/>
      <c r="V404" s="1"/>
      <c r="W404" s="1"/>
      <c r="X404" s="1"/>
      <c r="Y404" s="1"/>
      <c r="Z404" s="1"/>
    </row>
    <row r="405" spans="1:26" ht="15.75" customHeight="1">
      <c r="A405" s="15"/>
      <c r="B405" s="34"/>
      <c r="C405" s="5"/>
      <c r="D405" s="5"/>
      <c r="E405" s="228"/>
      <c r="F405" s="5"/>
      <c r="G405" s="8" t="s">
        <v>251</v>
      </c>
      <c r="H405" s="4">
        <v>0</v>
      </c>
      <c r="I405" s="14">
        <v>0.01</v>
      </c>
      <c r="J405" s="18">
        <f t="shared" si="30"/>
        <v>0</v>
      </c>
      <c r="K405" s="1"/>
      <c r="L405" s="1"/>
      <c r="M405" s="1"/>
      <c r="N405" s="1"/>
      <c r="O405" s="1"/>
      <c r="P405" s="1"/>
      <c r="Q405" s="1"/>
      <c r="R405" s="1"/>
      <c r="S405" s="1"/>
      <c r="T405" s="1"/>
      <c r="U405" s="1"/>
      <c r="V405" s="1"/>
      <c r="W405" s="1"/>
      <c r="X405" s="1"/>
      <c r="Y405" s="1"/>
      <c r="Z405" s="1"/>
    </row>
    <row r="406" spans="1:26" ht="15.75" customHeight="1">
      <c r="A406" s="15"/>
      <c r="B406" s="5"/>
      <c r="C406" s="5"/>
      <c r="D406" s="5"/>
      <c r="E406" s="1"/>
      <c r="F406" s="5"/>
      <c r="G406" s="28" t="s">
        <v>244</v>
      </c>
      <c r="H406" s="5"/>
      <c r="I406" s="10" t="s">
        <v>244</v>
      </c>
      <c r="J406" s="29">
        <f>SUM(J399:J405)</f>
        <v>23.5</v>
      </c>
      <c r="K406" s="1"/>
      <c r="L406" s="1"/>
      <c r="M406" s="1"/>
      <c r="N406" s="1"/>
      <c r="O406" s="1"/>
      <c r="P406" s="1"/>
      <c r="Q406" s="1"/>
      <c r="R406" s="1"/>
      <c r="S406" s="1"/>
      <c r="T406" s="1"/>
      <c r="U406" s="1"/>
      <c r="V406" s="1"/>
      <c r="W406" s="1"/>
      <c r="X406" s="1"/>
      <c r="Y406" s="1"/>
      <c r="Z406" s="1"/>
    </row>
    <row r="407" spans="1:26" ht="15.75" customHeight="1">
      <c r="A407" s="14">
        <v>12</v>
      </c>
      <c r="B407" s="35" t="s">
        <v>239</v>
      </c>
      <c r="C407" s="14" t="s">
        <v>240</v>
      </c>
      <c r="D407" s="14" t="s">
        <v>241</v>
      </c>
      <c r="E407" s="229" t="s">
        <v>242</v>
      </c>
      <c r="F407" s="6" t="s">
        <v>260</v>
      </c>
      <c r="G407" s="8" t="s">
        <v>246</v>
      </c>
      <c r="H407" s="4">
        <v>4</v>
      </c>
      <c r="I407" s="14">
        <v>7.5</v>
      </c>
      <c r="J407" s="18">
        <f t="shared" ref="J407:J413" si="31">I407*H407</f>
        <v>30</v>
      </c>
      <c r="K407" s="1"/>
      <c r="L407" s="1"/>
      <c r="M407" s="1"/>
      <c r="N407" s="1"/>
      <c r="O407" s="1"/>
      <c r="P407" s="1"/>
      <c r="Q407" s="1"/>
      <c r="R407" s="1"/>
      <c r="S407" s="1"/>
      <c r="T407" s="1"/>
      <c r="U407" s="1"/>
      <c r="V407" s="1"/>
      <c r="W407" s="1"/>
      <c r="X407" s="1"/>
      <c r="Y407" s="1"/>
      <c r="Z407" s="1"/>
    </row>
    <row r="408" spans="1:26" ht="15.75" customHeight="1">
      <c r="A408" s="15"/>
      <c r="B408" s="34"/>
      <c r="C408" s="5"/>
      <c r="D408" s="5"/>
      <c r="E408" s="227"/>
      <c r="F408" s="5"/>
      <c r="G408" s="8" t="s">
        <v>247</v>
      </c>
      <c r="H408" s="4">
        <v>0</v>
      </c>
      <c r="I408" s="14">
        <v>0.01</v>
      </c>
      <c r="J408" s="18">
        <f t="shared" si="31"/>
        <v>0</v>
      </c>
      <c r="K408" s="1"/>
      <c r="L408" s="1"/>
      <c r="M408" s="1"/>
      <c r="N408" s="1"/>
      <c r="O408" s="1"/>
      <c r="P408" s="1"/>
      <c r="Q408" s="1"/>
      <c r="R408" s="1"/>
      <c r="S408" s="1"/>
      <c r="T408" s="1"/>
      <c r="U408" s="1"/>
      <c r="V408" s="1"/>
      <c r="W408" s="1"/>
      <c r="X408" s="1"/>
      <c r="Y408" s="1"/>
      <c r="Z408" s="1"/>
    </row>
    <row r="409" spans="1:26" ht="15.75" customHeight="1">
      <c r="A409" s="15"/>
      <c r="B409" s="34"/>
      <c r="C409" s="5"/>
      <c r="D409" s="5"/>
      <c r="E409" s="227"/>
      <c r="F409" s="5"/>
      <c r="G409" s="8" t="s">
        <v>36</v>
      </c>
      <c r="H409" s="4">
        <v>1</v>
      </c>
      <c r="I409" s="14">
        <v>7.5</v>
      </c>
      <c r="J409" s="18">
        <f t="shared" si="31"/>
        <v>7.5</v>
      </c>
      <c r="K409" s="1"/>
      <c r="L409" s="1"/>
      <c r="M409" s="1"/>
      <c r="N409" s="1"/>
      <c r="O409" s="1"/>
      <c r="P409" s="1"/>
      <c r="Q409" s="1"/>
      <c r="R409" s="1"/>
      <c r="S409" s="1"/>
      <c r="T409" s="1"/>
      <c r="U409" s="1"/>
      <c r="V409" s="1"/>
      <c r="W409" s="1"/>
      <c r="X409" s="1"/>
      <c r="Y409" s="1"/>
      <c r="Z409" s="1"/>
    </row>
    <row r="410" spans="1:26" ht="15.75" customHeight="1">
      <c r="A410" s="15"/>
      <c r="B410" s="34"/>
      <c r="C410" s="5"/>
      <c r="D410" s="5"/>
      <c r="E410" s="227"/>
      <c r="F410" s="5"/>
      <c r="G410" s="8" t="s">
        <v>248</v>
      </c>
      <c r="H410" s="4">
        <v>4</v>
      </c>
      <c r="I410" s="14">
        <v>0.5</v>
      </c>
      <c r="J410" s="18">
        <f t="shared" si="31"/>
        <v>2</v>
      </c>
      <c r="K410" s="1"/>
      <c r="L410" s="1"/>
      <c r="M410" s="1"/>
      <c r="N410" s="1"/>
      <c r="O410" s="1"/>
      <c r="P410" s="1"/>
      <c r="Q410" s="1"/>
      <c r="R410" s="1"/>
      <c r="S410" s="1"/>
      <c r="T410" s="1"/>
      <c r="U410" s="1"/>
      <c r="V410" s="1"/>
      <c r="W410" s="1"/>
      <c r="X410" s="1"/>
      <c r="Y410" s="1"/>
      <c r="Z410" s="1"/>
    </row>
    <row r="411" spans="1:26" ht="15.75" customHeight="1">
      <c r="A411" s="15"/>
      <c r="B411" s="34"/>
      <c r="C411" s="5"/>
      <c r="D411" s="5"/>
      <c r="E411" s="227"/>
      <c r="F411" s="5"/>
      <c r="G411" s="8" t="s">
        <v>249</v>
      </c>
      <c r="H411" s="4">
        <v>0</v>
      </c>
      <c r="I411" s="14">
        <v>0.5</v>
      </c>
      <c r="J411" s="18">
        <f t="shared" si="31"/>
        <v>0</v>
      </c>
      <c r="K411" s="1"/>
      <c r="L411" s="1"/>
      <c r="M411" s="1"/>
      <c r="N411" s="1"/>
      <c r="O411" s="1"/>
      <c r="P411" s="1"/>
      <c r="Q411" s="1"/>
      <c r="R411" s="1"/>
      <c r="S411" s="1"/>
      <c r="T411" s="1"/>
      <c r="U411" s="1"/>
      <c r="V411" s="1"/>
      <c r="W411" s="1"/>
      <c r="X411" s="1"/>
      <c r="Y411" s="1"/>
      <c r="Z411" s="1"/>
    </row>
    <row r="412" spans="1:26" ht="15.75" customHeight="1">
      <c r="A412" s="15"/>
      <c r="B412" s="34"/>
      <c r="C412" s="5"/>
      <c r="D412" s="5"/>
      <c r="E412" s="227"/>
      <c r="F412" s="5"/>
      <c r="G412" s="8" t="s">
        <v>250</v>
      </c>
      <c r="H412" s="4">
        <v>0</v>
      </c>
      <c r="I412" s="14">
        <v>0.25</v>
      </c>
      <c r="J412" s="18">
        <f t="shared" si="31"/>
        <v>0</v>
      </c>
      <c r="K412" s="1"/>
      <c r="L412" s="1"/>
      <c r="M412" s="1"/>
      <c r="N412" s="1"/>
      <c r="O412" s="1"/>
      <c r="P412" s="1"/>
      <c r="Q412" s="1"/>
      <c r="R412" s="1"/>
      <c r="S412" s="1"/>
      <c r="T412" s="1"/>
      <c r="U412" s="1"/>
      <c r="V412" s="1"/>
      <c r="W412" s="1"/>
      <c r="X412" s="1"/>
      <c r="Y412" s="1"/>
      <c r="Z412" s="1"/>
    </row>
    <row r="413" spans="1:26" ht="15.75" customHeight="1">
      <c r="A413" s="15"/>
      <c r="B413" s="8"/>
      <c r="C413" s="5"/>
      <c r="D413" s="5"/>
      <c r="E413" s="228"/>
      <c r="F413" s="5"/>
      <c r="G413" s="8" t="s">
        <v>251</v>
      </c>
      <c r="H413" s="4">
        <v>13700</v>
      </c>
      <c r="I413" s="14">
        <v>0.01</v>
      </c>
      <c r="J413" s="18">
        <f t="shared" si="31"/>
        <v>137</v>
      </c>
      <c r="K413" s="1"/>
      <c r="L413" s="1"/>
      <c r="M413" s="1"/>
      <c r="N413" s="1"/>
      <c r="O413" s="1"/>
      <c r="P413" s="1"/>
      <c r="Q413" s="1"/>
      <c r="R413" s="1"/>
      <c r="S413" s="1"/>
      <c r="T413" s="1"/>
      <c r="U413" s="1"/>
      <c r="V413" s="1"/>
      <c r="W413" s="1"/>
      <c r="X413" s="1"/>
      <c r="Y413" s="1"/>
      <c r="Z413" s="1"/>
    </row>
    <row r="414" spans="1:26" ht="15.75" customHeight="1">
      <c r="A414" s="15"/>
      <c r="B414" s="8"/>
      <c r="C414" s="5"/>
      <c r="D414" s="5"/>
      <c r="E414" s="1"/>
      <c r="F414" s="5"/>
      <c r="G414" s="28" t="s">
        <v>244</v>
      </c>
      <c r="H414" s="4"/>
      <c r="I414" s="14"/>
      <c r="J414" s="29">
        <f>SUM(J407:J413)</f>
        <v>176.5</v>
      </c>
      <c r="K414" s="1"/>
      <c r="L414" s="1"/>
      <c r="M414" s="1"/>
      <c r="N414" s="1"/>
      <c r="O414" s="1"/>
      <c r="P414" s="1"/>
      <c r="Q414" s="1"/>
      <c r="R414" s="1"/>
      <c r="S414" s="1"/>
      <c r="T414" s="1"/>
      <c r="U414" s="1"/>
      <c r="V414" s="1"/>
      <c r="W414" s="1"/>
      <c r="X414" s="1"/>
      <c r="Y414" s="1"/>
      <c r="Z414" s="1"/>
    </row>
    <row r="415" spans="1:26" ht="15.75" customHeight="1">
      <c r="A415" s="14">
        <v>13</v>
      </c>
      <c r="B415" s="4" t="s">
        <v>239</v>
      </c>
      <c r="C415" s="14" t="s">
        <v>240</v>
      </c>
      <c r="D415" s="14" t="s">
        <v>241</v>
      </c>
      <c r="E415" s="229" t="s">
        <v>242</v>
      </c>
      <c r="F415" s="6" t="s">
        <v>260</v>
      </c>
      <c r="G415" s="8" t="s">
        <v>246</v>
      </c>
      <c r="H415" s="4">
        <v>3</v>
      </c>
      <c r="I415" s="14">
        <v>7.5</v>
      </c>
      <c r="J415" s="18">
        <f t="shared" ref="J415:J421" si="32">I415*H415</f>
        <v>22.5</v>
      </c>
      <c r="K415" s="1"/>
      <c r="L415" s="1"/>
      <c r="M415" s="1"/>
      <c r="N415" s="1"/>
      <c r="O415" s="1"/>
      <c r="P415" s="1"/>
      <c r="Q415" s="1"/>
      <c r="R415" s="1"/>
      <c r="S415" s="1"/>
      <c r="T415" s="1"/>
      <c r="U415" s="1"/>
      <c r="V415" s="1"/>
      <c r="W415" s="1"/>
      <c r="X415" s="1"/>
      <c r="Y415" s="1"/>
      <c r="Z415" s="1"/>
    </row>
    <row r="416" spans="1:26" ht="15.75" customHeight="1">
      <c r="A416" s="15"/>
      <c r="B416" s="8"/>
      <c r="C416" s="5"/>
      <c r="D416" s="5"/>
      <c r="E416" s="227"/>
      <c r="F416" s="5"/>
      <c r="G416" s="8" t="s">
        <v>247</v>
      </c>
      <c r="H416" s="4">
        <v>0</v>
      </c>
      <c r="I416" s="14">
        <v>0.01</v>
      </c>
      <c r="J416" s="18">
        <f t="shared" si="32"/>
        <v>0</v>
      </c>
      <c r="K416" s="1"/>
      <c r="L416" s="1"/>
      <c r="M416" s="1"/>
      <c r="N416" s="1"/>
      <c r="O416" s="1"/>
      <c r="P416" s="1"/>
      <c r="Q416" s="1"/>
      <c r="R416" s="1"/>
      <c r="S416" s="1"/>
      <c r="T416" s="1"/>
      <c r="U416" s="1"/>
      <c r="V416" s="1"/>
      <c r="W416" s="1"/>
      <c r="X416" s="1"/>
      <c r="Y416" s="1"/>
      <c r="Z416" s="1"/>
    </row>
    <row r="417" spans="1:26" ht="15.75" customHeight="1">
      <c r="A417" s="15"/>
      <c r="B417" s="8"/>
      <c r="C417" s="5"/>
      <c r="D417" s="5"/>
      <c r="E417" s="227"/>
      <c r="F417" s="5"/>
      <c r="G417" s="8" t="s">
        <v>36</v>
      </c>
      <c r="H417" s="4">
        <v>1</v>
      </c>
      <c r="I417" s="14">
        <v>7.5</v>
      </c>
      <c r="J417" s="18">
        <f t="shared" si="32"/>
        <v>7.5</v>
      </c>
      <c r="K417" s="1"/>
      <c r="L417" s="1"/>
      <c r="M417" s="1"/>
      <c r="N417" s="1"/>
      <c r="O417" s="1"/>
      <c r="P417" s="1"/>
      <c r="Q417" s="1"/>
      <c r="R417" s="1"/>
      <c r="S417" s="1"/>
      <c r="T417" s="1"/>
      <c r="U417" s="1"/>
      <c r="V417" s="1"/>
      <c r="W417" s="1"/>
      <c r="X417" s="1"/>
      <c r="Y417" s="1"/>
      <c r="Z417" s="1"/>
    </row>
    <row r="418" spans="1:26" ht="15.75" customHeight="1">
      <c r="A418" s="15"/>
      <c r="B418" s="8"/>
      <c r="C418" s="5"/>
      <c r="D418" s="5"/>
      <c r="E418" s="227"/>
      <c r="F418" s="5"/>
      <c r="G418" s="8" t="s">
        <v>248</v>
      </c>
      <c r="H418" s="4">
        <v>3</v>
      </c>
      <c r="I418" s="14">
        <v>0.5</v>
      </c>
      <c r="J418" s="18">
        <f t="shared" si="32"/>
        <v>1.5</v>
      </c>
      <c r="K418" s="1"/>
      <c r="L418" s="1"/>
      <c r="M418" s="1"/>
      <c r="N418" s="1"/>
      <c r="O418" s="1"/>
      <c r="P418" s="1"/>
      <c r="Q418" s="1"/>
      <c r="R418" s="1"/>
      <c r="S418" s="1"/>
      <c r="T418" s="1"/>
      <c r="U418" s="1"/>
      <c r="V418" s="1"/>
      <c r="W418" s="1"/>
      <c r="X418" s="1"/>
      <c r="Y418" s="1"/>
      <c r="Z418" s="1"/>
    </row>
    <row r="419" spans="1:26" ht="15.75" customHeight="1">
      <c r="A419" s="15"/>
      <c r="B419" s="8"/>
      <c r="C419" s="5"/>
      <c r="D419" s="5"/>
      <c r="E419" s="227"/>
      <c r="F419" s="5"/>
      <c r="G419" s="8" t="s">
        <v>249</v>
      </c>
      <c r="H419" s="4">
        <v>0</v>
      </c>
      <c r="I419" s="14">
        <v>0.5</v>
      </c>
      <c r="J419" s="18">
        <f t="shared" si="32"/>
        <v>0</v>
      </c>
      <c r="K419" s="1"/>
      <c r="L419" s="1"/>
      <c r="M419" s="1"/>
      <c r="N419" s="1"/>
      <c r="O419" s="1"/>
      <c r="P419" s="1"/>
      <c r="Q419" s="1"/>
      <c r="R419" s="1"/>
      <c r="S419" s="1"/>
      <c r="T419" s="1"/>
      <c r="U419" s="1"/>
      <c r="V419" s="1"/>
      <c r="W419" s="1"/>
      <c r="X419" s="1"/>
      <c r="Y419" s="1"/>
      <c r="Z419" s="1"/>
    </row>
    <row r="420" spans="1:26" ht="15.75" customHeight="1">
      <c r="A420" s="15"/>
      <c r="B420" s="8"/>
      <c r="C420" s="5"/>
      <c r="D420" s="5"/>
      <c r="E420" s="227"/>
      <c r="F420" s="5"/>
      <c r="G420" s="8" t="s">
        <v>250</v>
      </c>
      <c r="H420" s="4">
        <v>0</v>
      </c>
      <c r="I420" s="14">
        <v>0.25</v>
      </c>
      <c r="J420" s="18">
        <f t="shared" si="32"/>
        <v>0</v>
      </c>
      <c r="K420" s="1"/>
      <c r="L420" s="1"/>
      <c r="M420" s="1"/>
      <c r="N420" s="1"/>
      <c r="O420" s="1"/>
      <c r="P420" s="1"/>
      <c r="Q420" s="1"/>
      <c r="R420" s="1"/>
      <c r="S420" s="1"/>
      <c r="T420" s="1"/>
      <c r="U420" s="1"/>
      <c r="V420" s="1"/>
      <c r="W420" s="1"/>
      <c r="X420" s="1"/>
      <c r="Y420" s="1"/>
      <c r="Z420" s="1"/>
    </row>
    <row r="421" spans="1:26" ht="15.75" customHeight="1">
      <c r="A421" s="15"/>
      <c r="B421" s="8"/>
      <c r="C421" s="5"/>
      <c r="D421" s="5"/>
      <c r="E421" s="228"/>
      <c r="F421" s="5"/>
      <c r="G421" s="8" t="s">
        <v>251</v>
      </c>
      <c r="H421" s="4">
        <v>2500</v>
      </c>
      <c r="I421" s="14">
        <v>0.01</v>
      </c>
      <c r="J421" s="18">
        <f t="shared" si="32"/>
        <v>25</v>
      </c>
      <c r="K421" s="1"/>
      <c r="L421" s="1"/>
      <c r="M421" s="1"/>
      <c r="N421" s="1"/>
      <c r="O421" s="1"/>
      <c r="P421" s="1"/>
      <c r="Q421" s="1"/>
      <c r="R421" s="1"/>
      <c r="S421" s="1"/>
      <c r="T421" s="1"/>
      <c r="U421" s="1"/>
      <c r="V421" s="1"/>
      <c r="W421" s="1"/>
      <c r="X421" s="1"/>
      <c r="Y421" s="1"/>
      <c r="Z421" s="1"/>
    </row>
    <row r="422" spans="1:26" ht="15.75" customHeight="1">
      <c r="A422" s="15"/>
      <c r="B422" s="8"/>
      <c r="C422" s="5"/>
      <c r="D422" s="5"/>
      <c r="E422" s="1"/>
      <c r="F422" s="5"/>
      <c r="G422" s="28" t="s">
        <v>244</v>
      </c>
      <c r="H422" s="4"/>
      <c r="I422" s="14"/>
      <c r="J422" s="29">
        <f>SUM(J415:J421)</f>
        <v>56.5</v>
      </c>
      <c r="K422" s="1"/>
      <c r="L422" s="1"/>
      <c r="M422" s="1"/>
      <c r="N422" s="1"/>
      <c r="O422" s="1"/>
      <c r="P422" s="1"/>
      <c r="Q422" s="1"/>
      <c r="R422" s="1"/>
      <c r="S422" s="1"/>
      <c r="T422" s="1"/>
      <c r="U422" s="1"/>
      <c r="V422" s="1"/>
      <c r="W422" s="1"/>
      <c r="X422" s="1"/>
      <c r="Y422" s="1"/>
      <c r="Z422" s="1"/>
    </row>
    <row r="423" spans="1:26" ht="15.75" customHeight="1">
      <c r="A423" s="14">
        <v>14</v>
      </c>
      <c r="B423" s="4" t="s">
        <v>239</v>
      </c>
      <c r="C423" s="14" t="s">
        <v>240</v>
      </c>
      <c r="D423" s="14" t="s">
        <v>241</v>
      </c>
      <c r="E423" s="229" t="s">
        <v>242</v>
      </c>
      <c r="F423" s="6" t="s">
        <v>261</v>
      </c>
      <c r="G423" s="8" t="s">
        <v>246</v>
      </c>
      <c r="H423" s="4">
        <v>2</v>
      </c>
      <c r="I423" s="14">
        <v>7.5</v>
      </c>
      <c r="J423" s="18">
        <f t="shared" ref="J423:J429" si="33">I423*H423</f>
        <v>15</v>
      </c>
      <c r="K423" s="1"/>
      <c r="L423" s="1"/>
      <c r="M423" s="1"/>
      <c r="N423" s="1"/>
      <c r="O423" s="1"/>
      <c r="P423" s="1"/>
      <c r="Q423" s="1"/>
      <c r="R423" s="1"/>
      <c r="S423" s="1"/>
      <c r="T423" s="1"/>
      <c r="U423" s="1"/>
      <c r="V423" s="1"/>
      <c r="W423" s="1"/>
      <c r="X423" s="1"/>
      <c r="Y423" s="1"/>
      <c r="Z423" s="1"/>
    </row>
    <row r="424" spans="1:26" ht="15.75" customHeight="1">
      <c r="A424" s="15"/>
      <c r="B424" s="8"/>
      <c r="C424" s="5"/>
      <c r="D424" s="5"/>
      <c r="E424" s="227"/>
      <c r="F424" s="5"/>
      <c r="G424" s="8" t="s">
        <v>247</v>
      </c>
      <c r="H424" s="4">
        <v>0</v>
      </c>
      <c r="I424" s="14">
        <v>0.01</v>
      </c>
      <c r="J424" s="18">
        <f t="shared" si="33"/>
        <v>0</v>
      </c>
      <c r="K424" s="1"/>
      <c r="L424" s="1"/>
      <c r="M424" s="1"/>
      <c r="N424" s="1"/>
      <c r="O424" s="1"/>
      <c r="P424" s="1"/>
      <c r="Q424" s="1"/>
      <c r="R424" s="1"/>
      <c r="S424" s="1"/>
      <c r="T424" s="1"/>
      <c r="U424" s="1"/>
      <c r="V424" s="1"/>
      <c r="W424" s="1"/>
      <c r="X424" s="1"/>
      <c r="Y424" s="1"/>
      <c r="Z424" s="1"/>
    </row>
    <row r="425" spans="1:26" ht="15.75" customHeight="1">
      <c r="A425" s="15"/>
      <c r="B425" s="8"/>
      <c r="C425" s="5"/>
      <c r="D425" s="5"/>
      <c r="E425" s="227"/>
      <c r="F425" s="5"/>
      <c r="G425" s="8" t="s">
        <v>36</v>
      </c>
      <c r="H425" s="4">
        <v>0</v>
      </c>
      <c r="I425" s="14">
        <v>7.5</v>
      </c>
      <c r="J425" s="18">
        <f t="shared" si="33"/>
        <v>0</v>
      </c>
      <c r="K425" s="1"/>
      <c r="L425" s="1"/>
      <c r="M425" s="1"/>
      <c r="N425" s="1"/>
      <c r="O425" s="1"/>
      <c r="P425" s="1"/>
      <c r="Q425" s="1"/>
      <c r="R425" s="1"/>
      <c r="S425" s="1"/>
      <c r="T425" s="1"/>
      <c r="U425" s="1"/>
      <c r="V425" s="1"/>
      <c r="W425" s="1"/>
      <c r="X425" s="1"/>
      <c r="Y425" s="1"/>
      <c r="Z425" s="1"/>
    </row>
    <row r="426" spans="1:26" ht="15.75" customHeight="1">
      <c r="A426" s="15"/>
      <c r="B426" s="8"/>
      <c r="C426" s="5"/>
      <c r="D426" s="5"/>
      <c r="E426" s="227"/>
      <c r="F426" s="5"/>
      <c r="G426" s="8" t="s">
        <v>248</v>
      </c>
      <c r="H426" s="4">
        <v>0</v>
      </c>
      <c r="I426" s="14">
        <v>0.5</v>
      </c>
      <c r="J426" s="18">
        <f t="shared" si="33"/>
        <v>0</v>
      </c>
      <c r="K426" s="1"/>
      <c r="L426" s="1"/>
      <c r="M426" s="1"/>
      <c r="N426" s="1"/>
      <c r="O426" s="1"/>
      <c r="P426" s="1"/>
      <c r="Q426" s="1"/>
      <c r="R426" s="1"/>
      <c r="S426" s="1"/>
      <c r="T426" s="1"/>
      <c r="U426" s="1"/>
      <c r="V426" s="1"/>
      <c r="W426" s="1"/>
      <c r="X426" s="1"/>
      <c r="Y426" s="1"/>
      <c r="Z426" s="1"/>
    </row>
    <row r="427" spans="1:26" ht="15.75" customHeight="1">
      <c r="A427" s="15"/>
      <c r="B427" s="8"/>
      <c r="C427" s="5"/>
      <c r="D427" s="5"/>
      <c r="E427" s="227"/>
      <c r="F427" s="5"/>
      <c r="G427" s="8" t="s">
        <v>249</v>
      </c>
      <c r="H427" s="4">
        <v>0</v>
      </c>
      <c r="I427" s="14">
        <v>0.5</v>
      </c>
      <c r="J427" s="18">
        <f t="shared" si="33"/>
        <v>0</v>
      </c>
      <c r="K427" s="1"/>
      <c r="L427" s="1"/>
      <c r="M427" s="1"/>
      <c r="N427" s="1"/>
      <c r="O427" s="1"/>
      <c r="P427" s="1"/>
      <c r="Q427" s="1"/>
      <c r="R427" s="1"/>
      <c r="S427" s="1"/>
      <c r="T427" s="1"/>
      <c r="U427" s="1"/>
      <c r="V427" s="1"/>
      <c r="W427" s="1"/>
      <c r="X427" s="1"/>
      <c r="Y427" s="1"/>
      <c r="Z427" s="1"/>
    </row>
    <row r="428" spans="1:26" ht="15.75" customHeight="1">
      <c r="A428" s="15"/>
      <c r="B428" s="8"/>
      <c r="C428" s="5"/>
      <c r="D428" s="5"/>
      <c r="E428" s="227"/>
      <c r="F428" s="5"/>
      <c r="G428" s="8" t="s">
        <v>250</v>
      </c>
      <c r="H428" s="4">
        <v>0</v>
      </c>
      <c r="I428" s="14">
        <v>0.25</v>
      </c>
      <c r="J428" s="18">
        <f t="shared" si="33"/>
        <v>0</v>
      </c>
      <c r="K428" s="1"/>
      <c r="L428" s="1"/>
      <c r="M428" s="1"/>
      <c r="N428" s="1"/>
      <c r="O428" s="1"/>
      <c r="P428" s="1"/>
      <c r="Q428" s="1"/>
      <c r="R428" s="1"/>
      <c r="S428" s="1"/>
      <c r="T428" s="1"/>
      <c r="U428" s="1"/>
      <c r="V428" s="1"/>
      <c r="W428" s="1"/>
      <c r="X428" s="1"/>
      <c r="Y428" s="1"/>
      <c r="Z428" s="1"/>
    </row>
    <row r="429" spans="1:26" ht="15.75" customHeight="1">
      <c r="A429" s="15"/>
      <c r="B429" s="8"/>
      <c r="C429" s="5"/>
      <c r="D429" s="5"/>
      <c r="E429" s="228"/>
      <c r="F429" s="5"/>
      <c r="G429" s="8" t="s">
        <v>251</v>
      </c>
      <c r="H429" s="4">
        <v>2500</v>
      </c>
      <c r="I429" s="14">
        <v>0.01</v>
      </c>
      <c r="J429" s="18">
        <f t="shared" si="33"/>
        <v>25</v>
      </c>
      <c r="K429" s="1"/>
      <c r="L429" s="1"/>
      <c r="M429" s="1"/>
      <c r="N429" s="1"/>
      <c r="O429" s="1"/>
      <c r="P429" s="1"/>
      <c r="Q429" s="1"/>
      <c r="R429" s="1"/>
      <c r="S429" s="1"/>
      <c r="T429" s="1"/>
      <c r="U429" s="1"/>
      <c r="V429" s="1"/>
      <c r="W429" s="1"/>
      <c r="X429" s="1"/>
      <c r="Y429" s="1"/>
      <c r="Z429" s="1"/>
    </row>
    <row r="430" spans="1:26" ht="15.75" customHeight="1">
      <c r="A430" s="15"/>
      <c r="B430" s="8"/>
      <c r="C430" s="5"/>
      <c r="D430" s="5"/>
      <c r="E430" s="1"/>
      <c r="F430" s="5"/>
      <c r="G430" s="28" t="s">
        <v>244</v>
      </c>
      <c r="H430" s="4"/>
      <c r="I430" s="14"/>
      <c r="J430" s="29">
        <f>SUM(J423:J429)</f>
        <v>40</v>
      </c>
      <c r="K430" s="1"/>
      <c r="L430" s="1"/>
      <c r="M430" s="1"/>
      <c r="N430" s="1"/>
      <c r="O430" s="1"/>
      <c r="P430" s="1"/>
      <c r="Q430" s="1"/>
      <c r="R430" s="1"/>
      <c r="S430" s="1"/>
      <c r="T430" s="1"/>
      <c r="U430" s="1"/>
      <c r="V430" s="1"/>
      <c r="W430" s="1"/>
      <c r="X430" s="1"/>
      <c r="Y430" s="1"/>
      <c r="Z430" s="1"/>
    </row>
    <row r="431" spans="1:26" ht="15.75" customHeight="1">
      <c r="A431" s="17">
        <v>15</v>
      </c>
      <c r="B431" s="4" t="s">
        <v>239</v>
      </c>
      <c r="C431" s="14" t="s">
        <v>240</v>
      </c>
      <c r="D431" s="14" t="s">
        <v>241</v>
      </c>
      <c r="E431" s="229" t="s">
        <v>242</v>
      </c>
      <c r="F431" s="15" t="s">
        <v>262</v>
      </c>
      <c r="G431" s="8" t="s">
        <v>246</v>
      </c>
      <c r="H431" s="4">
        <v>2</v>
      </c>
      <c r="I431" s="14">
        <v>7.5</v>
      </c>
      <c r="J431" s="18">
        <f t="shared" ref="J431:J437" si="34">I431*H431</f>
        <v>15</v>
      </c>
      <c r="K431" s="1"/>
      <c r="L431" s="1"/>
      <c r="M431" s="1"/>
      <c r="N431" s="1"/>
      <c r="O431" s="1"/>
      <c r="P431" s="1"/>
      <c r="Q431" s="1"/>
      <c r="R431" s="1"/>
      <c r="S431" s="1"/>
      <c r="T431" s="1"/>
      <c r="U431" s="1"/>
      <c r="V431" s="1"/>
      <c r="W431" s="1"/>
      <c r="X431" s="1"/>
      <c r="Y431" s="1"/>
      <c r="Z431" s="1"/>
    </row>
    <row r="432" spans="1:26" ht="15.75" customHeight="1">
      <c r="A432" s="5"/>
      <c r="B432" s="8"/>
      <c r="C432" s="5"/>
      <c r="D432" s="5"/>
      <c r="E432" s="227"/>
      <c r="F432" s="5"/>
      <c r="G432" s="8" t="s">
        <v>247</v>
      </c>
      <c r="H432" s="4">
        <v>0</v>
      </c>
      <c r="I432" s="14">
        <v>0.01</v>
      </c>
      <c r="J432" s="18">
        <f t="shared" si="34"/>
        <v>0</v>
      </c>
      <c r="K432" s="1"/>
      <c r="L432" s="1"/>
      <c r="M432" s="1"/>
      <c r="N432" s="1"/>
      <c r="O432" s="1"/>
      <c r="P432" s="1"/>
      <c r="Q432" s="1"/>
      <c r="R432" s="1"/>
      <c r="S432" s="1"/>
      <c r="T432" s="1"/>
      <c r="U432" s="1"/>
      <c r="V432" s="1"/>
      <c r="W432" s="1"/>
      <c r="X432" s="1"/>
      <c r="Y432" s="1"/>
      <c r="Z432" s="1"/>
    </row>
    <row r="433" spans="1:26" ht="15.75" customHeight="1">
      <c r="A433" s="5"/>
      <c r="B433" s="8"/>
      <c r="C433" s="5"/>
      <c r="D433" s="5"/>
      <c r="E433" s="227"/>
      <c r="F433" s="5"/>
      <c r="G433" s="8" t="s">
        <v>36</v>
      </c>
      <c r="H433" s="4">
        <v>0</v>
      </c>
      <c r="I433" s="14">
        <v>7.5</v>
      </c>
      <c r="J433" s="18">
        <f t="shared" si="34"/>
        <v>0</v>
      </c>
      <c r="K433" s="1"/>
      <c r="L433" s="1"/>
      <c r="M433" s="1"/>
      <c r="N433" s="1"/>
      <c r="O433" s="1"/>
      <c r="P433" s="1"/>
      <c r="Q433" s="1"/>
      <c r="R433" s="1"/>
      <c r="S433" s="1"/>
      <c r="T433" s="1"/>
      <c r="U433" s="1"/>
      <c r="V433" s="1"/>
      <c r="W433" s="1"/>
      <c r="X433" s="1"/>
      <c r="Y433" s="1"/>
      <c r="Z433" s="1"/>
    </row>
    <row r="434" spans="1:26" ht="15.75" customHeight="1">
      <c r="A434" s="5"/>
      <c r="B434" s="8"/>
      <c r="C434" s="5"/>
      <c r="D434" s="5"/>
      <c r="E434" s="227"/>
      <c r="F434" s="5"/>
      <c r="G434" s="8" t="s">
        <v>248</v>
      </c>
      <c r="H434" s="4">
        <v>1</v>
      </c>
      <c r="I434" s="14">
        <v>0.5</v>
      </c>
      <c r="J434" s="18">
        <f t="shared" si="34"/>
        <v>0.5</v>
      </c>
      <c r="K434" s="1"/>
      <c r="L434" s="1"/>
      <c r="M434" s="1"/>
      <c r="N434" s="1"/>
      <c r="O434" s="1"/>
      <c r="P434" s="1"/>
      <c r="Q434" s="1"/>
      <c r="R434" s="1"/>
      <c r="S434" s="1"/>
      <c r="T434" s="1"/>
      <c r="U434" s="1"/>
      <c r="V434" s="1"/>
      <c r="W434" s="1"/>
      <c r="X434" s="1"/>
      <c r="Y434" s="1"/>
      <c r="Z434" s="1"/>
    </row>
    <row r="435" spans="1:26" ht="15.75" customHeight="1">
      <c r="A435" s="5"/>
      <c r="B435" s="8"/>
      <c r="C435" s="5"/>
      <c r="D435" s="5"/>
      <c r="E435" s="227"/>
      <c r="F435" s="5"/>
      <c r="G435" s="8" t="s">
        <v>249</v>
      </c>
      <c r="H435" s="4">
        <v>0</v>
      </c>
      <c r="I435" s="14">
        <v>0.5</v>
      </c>
      <c r="J435" s="18">
        <f t="shared" si="34"/>
        <v>0</v>
      </c>
      <c r="K435" s="1"/>
      <c r="L435" s="1"/>
      <c r="M435" s="1"/>
      <c r="N435" s="1"/>
      <c r="O435" s="1"/>
      <c r="P435" s="1"/>
      <c r="Q435" s="1"/>
      <c r="R435" s="1"/>
      <c r="S435" s="1"/>
      <c r="T435" s="1"/>
      <c r="U435" s="1"/>
      <c r="V435" s="1"/>
      <c r="W435" s="1"/>
      <c r="X435" s="1"/>
      <c r="Y435" s="1"/>
      <c r="Z435" s="1"/>
    </row>
    <row r="436" spans="1:26" ht="15.75" customHeight="1">
      <c r="A436" s="5"/>
      <c r="B436" s="8"/>
      <c r="C436" s="5"/>
      <c r="D436" s="5"/>
      <c r="E436" s="227"/>
      <c r="F436" s="5"/>
      <c r="G436" s="8" t="s">
        <v>250</v>
      </c>
      <c r="H436" s="4">
        <v>1</v>
      </c>
      <c r="I436" s="14">
        <v>0.25</v>
      </c>
      <c r="J436" s="18">
        <f t="shared" si="34"/>
        <v>0.25</v>
      </c>
      <c r="K436" s="1"/>
      <c r="L436" s="1"/>
      <c r="M436" s="1"/>
      <c r="N436" s="1"/>
      <c r="O436" s="1"/>
      <c r="P436" s="1"/>
      <c r="Q436" s="1"/>
      <c r="R436" s="1"/>
      <c r="S436" s="1"/>
      <c r="T436" s="1"/>
      <c r="U436" s="1"/>
      <c r="V436" s="1"/>
      <c r="W436" s="1"/>
      <c r="X436" s="1"/>
      <c r="Y436" s="1"/>
      <c r="Z436" s="1"/>
    </row>
    <row r="437" spans="1:26" ht="15.75" customHeight="1">
      <c r="A437" s="5"/>
      <c r="B437" s="8"/>
      <c r="C437" s="5"/>
      <c r="D437" s="5"/>
      <c r="E437" s="228"/>
      <c r="F437" s="5"/>
      <c r="G437" s="8" t="s">
        <v>251</v>
      </c>
      <c r="H437" s="4">
        <v>950</v>
      </c>
      <c r="I437" s="14">
        <v>0.01</v>
      </c>
      <c r="J437" s="18">
        <f t="shared" si="34"/>
        <v>9.5</v>
      </c>
      <c r="K437" s="1"/>
      <c r="L437" s="1"/>
      <c r="M437" s="1"/>
      <c r="N437" s="1"/>
      <c r="O437" s="1"/>
      <c r="P437" s="1"/>
      <c r="Q437" s="1"/>
      <c r="R437" s="1"/>
      <c r="S437" s="1"/>
      <c r="T437" s="1"/>
      <c r="U437" s="1"/>
      <c r="V437" s="1"/>
      <c r="W437" s="1"/>
      <c r="X437" s="1"/>
      <c r="Y437" s="1"/>
      <c r="Z437" s="1"/>
    </row>
    <row r="438" spans="1:26" ht="15.75" customHeight="1">
      <c r="A438" s="5"/>
      <c r="B438" s="8"/>
      <c r="C438" s="5"/>
      <c r="D438" s="5"/>
      <c r="E438" s="1"/>
      <c r="F438" s="5"/>
      <c r="G438" s="28" t="s">
        <v>244</v>
      </c>
      <c r="H438" s="4"/>
      <c r="I438" s="14"/>
      <c r="J438" s="29">
        <f>SUM(J431:J437)</f>
        <v>25.25</v>
      </c>
      <c r="K438" s="1"/>
      <c r="L438" s="1"/>
      <c r="M438" s="1"/>
      <c r="N438" s="1"/>
      <c r="O438" s="1"/>
      <c r="P438" s="1"/>
      <c r="Q438" s="1"/>
      <c r="R438" s="1"/>
      <c r="S438" s="1"/>
      <c r="T438" s="1"/>
      <c r="U438" s="1"/>
      <c r="V438" s="1"/>
      <c r="W438" s="1"/>
      <c r="X438" s="1"/>
      <c r="Y438" s="1"/>
      <c r="Z438" s="1"/>
    </row>
    <row r="439" spans="1:26" ht="15.75" customHeight="1">
      <c r="A439" s="17">
        <v>16</v>
      </c>
      <c r="B439" s="4" t="s">
        <v>239</v>
      </c>
      <c r="C439" s="14" t="s">
        <v>240</v>
      </c>
      <c r="D439" s="14" t="s">
        <v>241</v>
      </c>
      <c r="E439" s="229" t="s">
        <v>242</v>
      </c>
      <c r="F439" s="15" t="s">
        <v>263</v>
      </c>
      <c r="G439" s="8" t="s">
        <v>246</v>
      </c>
      <c r="H439" s="4">
        <v>0</v>
      </c>
      <c r="I439" s="14">
        <v>7.5</v>
      </c>
      <c r="J439" s="18">
        <f t="shared" ref="J439:J445" si="35">I439*H439</f>
        <v>0</v>
      </c>
      <c r="K439" s="1"/>
      <c r="L439" s="1"/>
      <c r="M439" s="1"/>
      <c r="N439" s="1"/>
      <c r="O439" s="1"/>
      <c r="P439" s="1"/>
      <c r="Q439" s="1"/>
      <c r="R439" s="1"/>
      <c r="S439" s="1"/>
      <c r="T439" s="1"/>
      <c r="U439" s="1"/>
      <c r="V439" s="1"/>
      <c r="W439" s="1"/>
      <c r="X439" s="1"/>
      <c r="Y439" s="1"/>
      <c r="Z439" s="1"/>
    </row>
    <row r="440" spans="1:26" ht="15.75" customHeight="1">
      <c r="A440" s="5"/>
      <c r="B440" s="8"/>
      <c r="C440" s="5"/>
      <c r="D440" s="5"/>
      <c r="E440" s="227"/>
      <c r="F440" s="5"/>
      <c r="G440" s="8" t="s">
        <v>247</v>
      </c>
      <c r="H440" s="4">
        <v>0</v>
      </c>
      <c r="I440" s="14">
        <v>0.01</v>
      </c>
      <c r="J440" s="18">
        <f t="shared" si="35"/>
        <v>0</v>
      </c>
      <c r="K440" s="1"/>
      <c r="L440" s="1"/>
      <c r="M440" s="1"/>
      <c r="N440" s="1"/>
      <c r="O440" s="1"/>
      <c r="P440" s="1"/>
      <c r="Q440" s="1"/>
      <c r="R440" s="1"/>
      <c r="S440" s="1"/>
      <c r="T440" s="1"/>
      <c r="U440" s="1"/>
      <c r="V440" s="1"/>
      <c r="W440" s="1"/>
      <c r="X440" s="1"/>
      <c r="Y440" s="1"/>
      <c r="Z440" s="1"/>
    </row>
    <row r="441" spans="1:26" ht="15.75" customHeight="1">
      <c r="A441" s="5"/>
      <c r="B441" s="8"/>
      <c r="C441" s="5"/>
      <c r="D441" s="5"/>
      <c r="E441" s="227"/>
      <c r="F441" s="5"/>
      <c r="G441" s="8" t="s">
        <v>36</v>
      </c>
      <c r="H441" s="4">
        <v>0</v>
      </c>
      <c r="I441" s="14">
        <v>7.5</v>
      </c>
      <c r="J441" s="18">
        <f t="shared" si="35"/>
        <v>0</v>
      </c>
      <c r="K441" s="1"/>
      <c r="L441" s="1"/>
      <c r="M441" s="1"/>
      <c r="N441" s="1"/>
      <c r="O441" s="1"/>
      <c r="P441" s="1"/>
      <c r="Q441" s="1"/>
      <c r="R441" s="1"/>
      <c r="S441" s="1"/>
      <c r="T441" s="1"/>
      <c r="U441" s="1"/>
      <c r="V441" s="1"/>
      <c r="W441" s="1"/>
      <c r="X441" s="1"/>
      <c r="Y441" s="1"/>
      <c r="Z441" s="1"/>
    </row>
    <row r="442" spans="1:26" ht="15.75" customHeight="1">
      <c r="A442" s="5"/>
      <c r="B442" s="8"/>
      <c r="C442" s="5"/>
      <c r="D442" s="5"/>
      <c r="E442" s="227"/>
      <c r="F442" s="5"/>
      <c r="G442" s="8" t="s">
        <v>248</v>
      </c>
      <c r="H442" s="4">
        <v>1</v>
      </c>
      <c r="I442" s="14">
        <v>0.5</v>
      </c>
      <c r="J442" s="18">
        <f t="shared" si="35"/>
        <v>0.5</v>
      </c>
      <c r="K442" s="1"/>
      <c r="L442" s="1"/>
      <c r="M442" s="1"/>
      <c r="N442" s="1"/>
      <c r="O442" s="1"/>
      <c r="P442" s="1"/>
      <c r="Q442" s="1"/>
      <c r="R442" s="1"/>
      <c r="S442" s="1"/>
      <c r="T442" s="1"/>
      <c r="U442" s="1"/>
      <c r="V442" s="1"/>
      <c r="W442" s="1"/>
      <c r="X442" s="1"/>
      <c r="Y442" s="1"/>
      <c r="Z442" s="1"/>
    </row>
    <row r="443" spans="1:26" ht="15.75" customHeight="1">
      <c r="A443" s="5"/>
      <c r="B443" s="8"/>
      <c r="C443" s="5"/>
      <c r="D443" s="5"/>
      <c r="E443" s="227"/>
      <c r="F443" s="5"/>
      <c r="G443" s="8" t="s">
        <v>249</v>
      </c>
      <c r="H443" s="4">
        <v>0</v>
      </c>
      <c r="I443" s="14">
        <v>0.5</v>
      </c>
      <c r="J443" s="18">
        <f t="shared" si="35"/>
        <v>0</v>
      </c>
      <c r="K443" s="1"/>
      <c r="L443" s="1"/>
      <c r="M443" s="1"/>
      <c r="N443" s="1"/>
      <c r="O443" s="1"/>
      <c r="P443" s="1"/>
      <c r="Q443" s="1"/>
      <c r="R443" s="1"/>
      <c r="S443" s="1"/>
      <c r="T443" s="1"/>
      <c r="U443" s="1"/>
      <c r="V443" s="1"/>
      <c r="W443" s="1"/>
      <c r="X443" s="1"/>
      <c r="Y443" s="1"/>
      <c r="Z443" s="1"/>
    </row>
    <row r="444" spans="1:26" ht="15.75" customHeight="1">
      <c r="A444" s="5"/>
      <c r="B444" s="8"/>
      <c r="C444" s="5"/>
      <c r="D444" s="5"/>
      <c r="E444" s="227"/>
      <c r="F444" s="5"/>
      <c r="G444" s="8" t="s">
        <v>250</v>
      </c>
      <c r="H444" s="4">
        <v>0</v>
      </c>
      <c r="I444" s="14">
        <v>0.25</v>
      </c>
      <c r="J444" s="18">
        <f t="shared" si="35"/>
        <v>0</v>
      </c>
      <c r="K444" s="1"/>
      <c r="L444" s="1"/>
      <c r="M444" s="1"/>
      <c r="N444" s="1"/>
      <c r="O444" s="1"/>
      <c r="P444" s="1"/>
      <c r="Q444" s="1"/>
      <c r="R444" s="1"/>
      <c r="S444" s="1"/>
      <c r="T444" s="1"/>
      <c r="U444" s="1"/>
      <c r="V444" s="1"/>
      <c r="W444" s="1"/>
      <c r="X444" s="1"/>
      <c r="Y444" s="1"/>
      <c r="Z444" s="1"/>
    </row>
    <row r="445" spans="1:26" ht="15.75" customHeight="1">
      <c r="A445" s="5"/>
      <c r="B445" s="8"/>
      <c r="C445" s="5"/>
      <c r="D445" s="5"/>
      <c r="E445" s="228"/>
      <c r="F445" s="5"/>
      <c r="G445" s="8" t="s">
        <v>251</v>
      </c>
      <c r="H445" s="4">
        <v>250</v>
      </c>
      <c r="I445" s="14">
        <v>0.01</v>
      </c>
      <c r="J445" s="18">
        <f t="shared" si="35"/>
        <v>2.5</v>
      </c>
      <c r="K445" s="1"/>
      <c r="L445" s="1"/>
      <c r="M445" s="1"/>
      <c r="N445" s="1"/>
      <c r="O445" s="1"/>
      <c r="P445" s="1"/>
      <c r="Q445" s="1"/>
      <c r="R445" s="1"/>
      <c r="S445" s="1"/>
      <c r="T445" s="1"/>
      <c r="U445" s="1"/>
      <c r="V445" s="1"/>
      <c r="W445" s="1"/>
      <c r="X445" s="1"/>
      <c r="Y445" s="1"/>
      <c r="Z445" s="1"/>
    </row>
    <row r="446" spans="1:26" ht="15.75" customHeight="1">
      <c r="A446" s="5"/>
      <c r="B446" s="8"/>
      <c r="C446" s="5"/>
      <c r="D446" s="5"/>
      <c r="E446" s="1"/>
      <c r="F446" s="5"/>
      <c r="G446" s="28" t="s">
        <v>244</v>
      </c>
      <c r="H446" s="4"/>
      <c r="I446" s="14"/>
      <c r="J446" s="29">
        <f>SUM(J439:J445)</f>
        <v>3</v>
      </c>
      <c r="K446" s="1"/>
      <c r="L446" s="1"/>
      <c r="M446" s="1"/>
      <c r="N446" s="1"/>
      <c r="O446" s="1"/>
      <c r="P446" s="1"/>
      <c r="Q446" s="1"/>
      <c r="R446" s="1"/>
      <c r="S446" s="1"/>
      <c r="T446" s="1"/>
      <c r="U446" s="1"/>
      <c r="V446" s="1"/>
      <c r="W446" s="1"/>
      <c r="X446" s="1"/>
      <c r="Y446" s="1"/>
      <c r="Z446" s="1"/>
    </row>
    <row r="447" spans="1:26" ht="15.75" customHeight="1">
      <c r="A447" s="17">
        <v>17</v>
      </c>
      <c r="B447" s="4" t="s">
        <v>239</v>
      </c>
      <c r="C447" s="14" t="s">
        <v>240</v>
      </c>
      <c r="D447" s="14" t="s">
        <v>241</v>
      </c>
      <c r="E447" s="229" t="s">
        <v>242</v>
      </c>
      <c r="F447" s="15" t="s">
        <v>264</v>
      </c>
      <c r="G447" s="8" t="s">
        <v>246</v>
      </c>
      <c r="H447" s="4">
        <v>2</v>
      </c>
      <c r="I447" s="14">
        <v>7.5</v>
      </c>
      <c r="J447" s="18">
        <f t="shared" ref="J447:J453" si="36">I447*H447</f>
        <v>15</v>
      </c>
      <c r="K447" s="1"/>
      <c r="L447" s="1"/>
      <c r="M447" s="1"/>
      <c r="N447" s="1"/>
      <c r="O447" s="1"/>
      <c r="P447" s="1"/>
      <c r="Q447" s="1"/>
      <c r="R447" s="1"/>
      <c r="S447" s="1"/>
      <c r="T447" s="1"/>
      <c r="U447" s="1"/>
      <c r="V447" s="1"/>
      <c r="W447" s="1"/>
      <c r="X447" s="1"/>
      <c r="Y447" s="1"/>
      <c r="Z447" s="1"/>
    </row>
    <row r="448" spans="1:26" ht="15.75" customHeight="1">
      <c r="A448" s="5"/>
      <c r="B448" s="8"/>
      <c r="C448" s="5"/>
      <c r="D448" s="5"/>
      <c r="E448" s="227"/>
      <c r="F448" s="15"/>
      <c r="G448" s="8" t="s">
        <v>247</v>
      </c>
      <c r="H448" s="4">
        <v>0</v>
      </c>
      <c r="I448" s="14">
        <v>0.01</v>
      </c>
      <c r="J448" s="18">
        <f t="shared" si="36"/>
        <v>0</v>
      </c>
      <c r="K448" s="1"/>
      <c r="L448" s="1"/>
      <c r="M448" s="1"/>
      <c r="N448" s="1"/>
      <c r="O448" s="1"/>
      <c r="P448" s="1"/>
      <c r="Q448" s="1"/>
      <c r="R448" s="1"/>
      <c r="S448" s="1"/>
      <c r="T448" s="1"/>
      <c r="U448" s="1"/>
      <c r="V448" s="1"/>
      <c r="W448" s="1"/>
      <c r="X448" s="1"/>
      <c r="Y448" s="1"/>
      <c r="Z448" s="1"/>
    </row>
    <row r="449" spans="1:26" ht="15.75" customHeight="1">
      <c r="A449" s="5"/>
      <c r="B449" s="8"/>
      <c r="C449" s="5"/>
      <c r="D449" s="5"/>
      <c r="E449" s="227"/>
      <c r="F449" s="15"/>
      <c r="G449" s="8" t="s">
        <v>36</v>
      </c>
      <c r="H449" s="4">
        <v>1</v>
      </c>
      <c r="I449" s="14">
        <v>7.5</v>
      </c>
      <c r="J449" s="18">
        <f t="shared" si="36"/>
        <v>7.5</v>
      </c>
      <c r="K449" s="1"/>
      <c r="L449" s="1"/>
      <c r="M449" s="1"/>
      <c r="N449" s="1"/>
      <c r="O449" s="1"/>
      <c r="P449" s="1"/>
      <c r="Q449" s="1"/>
      <c r="R449" s="1"/>
      <c r="S449" s="1"/>
      <c r="T449" s="1"/>
      <c r="U449" s="1"/>
      <c r="V449" s="1"/>
      <c r="W449" s="1"/>
      <c r="X449" s="1"/>
      <c r="Y449" s="1"/>
      <c r="Z449" s="1"/>
    </row>
    <row r="450" spans="1:26" ht="15.75" customHeight="1">
      <c r="A450" s="5"/>
      <c r="B450" s="8"/>
      <c r="C450" s="5"/>
      <c r="D450" s="5"/>
      <c r="E450" s="227"/>
      <c r="F450" s="15"/>
      <c r="G450" s="8" t="s">
        <v>248</v>
      </c>
      <c r="H450" s="4">
        <v>1</v>
      </c>
      <c r="I450" s="14">
        <v>0.5</v>
      </c>
      <c r="J450" s="18">
        <f t="shared" si="36"/>
        <v>0.5</v>
      </c>
      <c r="K450" s="1"/>
      <c r="L450" s="1"/>
      <c r="M450" s="1"/>
      <c r="N450" s="1"/>
      <c r="O450" s="1"/>
      <c r="P450" s="1"/>
      <c r="Q450" s="1"/>
      <c r="R450" s="1"/>
      <c r="S450" s="1"/>
      <c r="T450" s="1"/>
      <c r="U450" s="1"/>
      <c r="V450" s="1"/>
      <c r="W450" s="1"/>
      <c r="X450" s="1"/>
      <c r="Y450" s="1"/>
      <c r="Z450" s="1"/>
    </row>
    <row r="451" spans="1:26" ht="15.75" customHeight="1">
      <c r="A451" s="5"/>
      <c r="B451" s="8"/>
      <c r="C451" s="5"/>
      <c r="D451" s="5"/>
      <c r="E451" s="227"/>
      <c r="F451" s="15"/>
      <c r="G451" s="8" t="s">
        <v>249</v>
      </c>
      <c r="H451" s="4">
        <v>1</v>
      </c>
      <c r="I451" s="14">
        <v>0.5</v>
      </c>
      <c r="J451" s="18">
        <f t="shared" si="36"/>
        <v>0.5</v>
      </c>
      <c r="K451" s="1"/>
      <c r="L451" s="1"/>
      <c r="M451" s="1"/>
      <c r="N451" s="1"/>
      <c r="O451" s="1"/>
      <c r="P451" s="1"/>
      <c r="Q451" s="1"/>
      <c r="R451" s="1"/>
      <c r="S451" s="1"/>
      <c r="T451" s="1"/>
      <c r="U451" s="1"/>
      <c r="V451" s="1"/>
      <c r="W451" s="1"/>
      <c r="X451" s="1"/>
      <c r="Y451" s="1"/>
      <c r="Z451" s="1"/>
    </row>
    <row r="452" spans="1:26" ht="15.75" customHeight="1">
      <c r="A452" s="5"/>
      <c r="B452" s="8"/>
      <c r="C452" s="5"/>
      <c r="D452" s="5"/>
      <c r="E452" s="227"/>
      <c r="F452" s="15"/>
      <c r="G452" s="8" t="s">
        <v>250</v>
      </c>
      <c r="H452" s="4">
        <v>1</v>
      </c>
      <c r="I452" s="14">
        <v>0.25</v>
      </c>
      <c r="J452" s="18">
        <f t="shared" si="36"/>
        <v>0.25</v>
      </c>
      <c r="K452" s="1"/>
      <c r="L452" s="1"/>
      <c r="M452" s="1"/>
      <c r="N452" s="1"/>
      <c r="O452" s="1"/>
      <c r="P452" s="1"/>
      <c r="Q452" s="1"/>
      <c r="R452" s="1"/>
      <c r="S452" s="1"/>
      <c r="T452" s="1"/>
      <c r="U452" s="1"/>
      <c r="V452" s="1"/>
      <c r="W452" s="1"/>
      <c r="X452" s="1"/>
      <c r="Y452" s="1"/>
      <c r="Z452" s="1"/>
    </row>
    <row r="453" spans="1:26" ht="15.75" customHeight="1">
      <c r="A453" s="5"/>
      <c r="B453" s="8"/>
      <c r="C453" s="5"/>
      <c r="D453" s="5"/>
      <c r="E453" s="228"/>
      <c r="F453" s="15"/>
      <c r="G453" s="8" t="s">
        <v>251</v>
      </c>
      <c r="H453" s="4">
        <v>1050</v>
      </c>
      <c r="I453" s="14">
        <v>0.01</v>
      </c>
      <c r="J453" s="18">
        <f t="shared" si="36"/>
        <v>10.5</v>
      </c>
      <c r="K453" s="1"/>
      <c r="L453" s="1"/>
      <c r="M453" s="1"/>
      <c r="N453" s="1"/>
      <c r="O453" s="1"/>
      <c r="P453" s="1"/>
      <c r="Q453" s="1"/>
      <c r="R453" s="1"/>
      <c r="S453" s="1"/>
      <c r="T453" s="1"/>
      <c r="U453" s="1"/>
      <c r="V453" s="1"/>
      <c r="W453" s="1"/>
      <c r="X453" s="1"/>
      <c r="Y453" s="1"/>
      <c r="Z453" s="1"/>
    </row>
    <row r="454" spans="1:26" ht="15.75" customHeight="1">
      <c r="A454" s="5"/>
      <c r="B454" s="8"/>
      <c r="C454" s="5"/>
      <c r="D454" s="5"/>
      <c r="E454" s="1"/>
      <c r="F454" s="15"/>
      <c r="G454" s="28" t="s">
        <v>244</v>
      </c>
      <c r="H454" s="4"/>
      <c r="I454" s="14"/>
      <c r="J454" s="29">
        <f>SUM(J447:J453)</f>
        <v>34.25</v>
      </c>
      <c r="K454" s="1"/>
      <c r="L454" s="1"/>
      <c r="M454" s="1"/>
      <c r="N454" s="1"/>
      <c r="O454" s="1"/>
      <c r="P454" s="1"/>
      <c r="Q454" s="1"/>
      <c r="R454" s="1"/>
      <c r="S454" s="1"/>
      <c r="T454" s="1"/>
      <c r="U454" s="1"/>
      <c r="V454" s="1"/>
      <c r="W454" s="1"/>
      <c r="X454" s="1"/>
      <c r="Y454" s="1"/>
      <c r="Z454" s="1"/>
    </row>
    <row r="455" spans="1:26" ht="15.75" customHeight="1">
      <c r="A455" s="36">
        <v>18</v>
      </c>
      <c r="B455" s="4" t="s">
        <v>239</v>
      </c>
      <c r="C455" s="14" t="s">
        <v>240</v>
      </c>
      <c r="D455" s="14" t="s">
        <v>241</v>
      </c>
      <c r="E455" s="229" t="s">
        <v>242</v>
      </c>
      <c r="F455" s="15" t="s">
        <v>265</v>
      </c>
      <c r="G455" s="8" t="s">
        <v>246</v>
      </c>
      <c r="H455" s="4">
        <v>2</v>
      </c>
      <c r="I455" s="14">
        <v>7.5</v>
      </c>
      <c r="J455" s="18">
        <f t="shared" ref="J455:J461" si="37">I455*H455</f>
        <v>15</v>
      </c>
      <c r="K455" s="1"/>
      <c r="L455" s="1"/>
      <c r="M455" s="1"/>
      <c r="N455" s="1"/>
      <c r="O455" s="1"/>
      <c r="P455" s="1"/>
      <c r="Q455" s="1"/>
      <c r="R455" s="1"/>
      <c r="S455" s="1"/>
      <c r="T455" s="1"/>
      <c r="U455" s="1"/>
      <c r="V455" s="1"/>
      <c r="W455" s="1"/>
      <c r="X455" s="1"/>
      <c r="Y455" s="1"/>
      <c r="Z455" s="1"/>
    </row>
    <row r="456" spans="1:26" ht="15.75" customHeight="1">
      <c r="A456" s="5"/>
      <c r="B456" s="8"/>
      <c r="C456" s="5"/>
      <c r="D456" s="5"/>
      <c r="E456" s="227"/>
      <c r="F456" s="5"/>
      <c r="G456" s="8" t="s">
        <v>247</v>
      </c>
      <c r="H456" s="4">
        <v>0</v>
      </c>
      <c r="I456" s="14">
        <v>0.01</v>
      </c>
      <c r="J456" s="18">
        <f t="shared" si="37"/>
        <v>0</v>
      </c>
      <c r="K456" s="1"/>
      <c r="L456" s="1"/>
      <c r="M456" s="1"/>
      <c r="N456" s="1"/>
      <c r="O456" s="1"/>
      <c r="P456" s="1"/>
      <c r="Q456" s="1"/>
      <c r="R456" s="1"/>
      <c r="S456" s="1"/>
      <c r="T456" s="1"/>
      <c r="U456" s="1"/>
      <c r="V456" s="1"/>
      <c r="W456" s="1"/>
      <c r="X456" s="1"/>
      <c r="Y456" s="1"/>
      <c r="Z456" s="1"/>
    </row>
    <row r="457" spans="1:26" ht="15.75" customHeight="1">
      <c r="A457" s="5"/>
      <c r="B457" s="8"/>
      <c r="C457" s="5"/>
      <c r="D457" s="5"/>
      <c r="E457" s="227"/>
      <c r="F457" s="5"/>
      <c r="G457" s="8" t="s">
        <v>36</v>
      </c>
      <c r="H457" s="4">
        <v>0</v>
      </c>
      <c r="I457" s="14">
        <v>7.5</v>
      </c>
      <c r="J457" s="18">
        <f t="shared" si="37"/>
        <v>0</v>
      </c>
      <c r="K457" s="1"/>
      <c r="L457" s="1"/>
      <c r="M457" s="1"/>
      <c r="N457" s="1"/>
      <c r="O457" s="1"/>
      <c r="P457" s="1"/>
      <c r="Q457" s="1"/>
      <c r="R457" s="1"/>
      <c r="S457" s="1"/>
      <c r="T457" s="1"/>
      <c r="U457" s="1"/>
      <c r="V457" s="1"/>
      <c r="W457" s="1"/>
      <c r="X457" s="1"/>
      <c r="Y457" s="1"/>
      <c r="Z457" s="1"/>
    </row>
    <row r="458" spans="1:26" ht="15.75" customHeight="1">
      <c r="A458" s="5"/>
      <c r="B458" s="8"/>
      <c r="C458" s="5"/>
      <c r="D458" s="5"/>
      <c r="E458" s="227"/>
      <c r="F458" s="5"/>
      <c r="G458" s="8" t="s">
        <v>248</v>
      </c>
      <c r="H458" s="4">
        <v>1</v>
      </c>
      <c r="I458" s="14">
        <v>0.5</v>
      </c>
      <c r="J458" s="18">
        <f t="shared" si="37"/>
        <v>0.5</v>
      </c>
      <c r="K458" s="1"/>
      <c r="L458" s="1"/>
      <c r="M458" s="1"/>
      <c r="N458" s="1"/>
      <c r="O458" s="1"/>
      <c r="P458" s="1"/>
      <c r="Q458" s="1"/>
      <c r="R458" s="1"/>
      <c r="S458" s="1"/>
      <c r="T458" s="1"/>
      <c r="U458" s="1"/>
      <c r="V458" s="1"/>
      <c r="W458" s="1"/>
      <c r="X458" s="1"/>
      <c r="Y458" s="1"/>
      <c r="Z458" s="1"/>
    </row>
    <row r="459" spans="1:26" ht="15.75" customHeight="1">
      <c r="A459" s="5"/>
      <c r="B459" s="8"/>
      <c r="C459" s="5"/>
      <c r="D459" s="5"/>
      <c r="E459" s="227"/>
      <c r="F459" s="5"/>
      <c r="G459" s="8" t="s">
        <v>249</v>
      </c>
      <c r="H459" s="4">
        <v>0</v>
      </c>
      <c r="I459" s="14">
        <v>0.5</v>
      </c>
      <c r="J459" s="18">
        <f t="shared" si="37"/>
        <v>0</v>
      </c>
      <c r="K459" s="1"/>
      <c r="L459" s="1"/>
      <c r="M459" s="1"/>
      <c r="N459" s="1"/>
      <c r="O459" s="1"/>
      <c r="P459" s="1"/>
      <c r="Q459" s="1"/>
      <c r="R459" s="1"/>
      <c r="S459" s="1"/>
      <c r="T459" s="1"/>
      <c r="U459" s="1"/>
      <c r="V459" s="1"/>
      <c r="W459" s="1"/>
      <c r="X459" s="1"/>
      <c r="Y459" s="1"/>
      <c r="Z459" s="1"/>
    </row>
    <row r="460" spans="1:26" ht="15.75" customHeight="1">
      <c r="A460" s="5"/>
      <c r="B460" s="8"/>
      <c r="C460" s="5"/>
      <c r="D460" s="5"/>
      <c r="E460" s="227"/>
      <c r="F460" s="5"/>
      <c r="G460" s="8" t="s">
        <v>250</v>
      </c>
      <c r="H460" s="4">
        <v>0</v>
      </c>
      <c r="I460" s="14">
        <v>0.25</v>
      </c>
      <c r="J460" s="18">
        <f t="shared" si="37"/>
        <v>0</v>
      </c>
      <c r="K460" s="1"/>
      <c r="L460" s="1"/>
      <c r="M460" s="1"/>
      <c r="N460" s="1"/>
      <c r="O460" s="1"/>
      <c r="P460" s="1"/>
      <c r="Q460" s="1"/>
      <c r="R460" s="1"/>
      <c r="S460" s="1"/>
      <c r="T460" s="1"/>
      <c r="U460" s="1"/>
      <c r="V460" s="1"/>
      <c r="W460" s="1"/>
      <c r="X460" s="1"/>
      <c r="Y460" s="1"/>
      <c r="Z460" s="1"/>
    </row>
    <row r="461" spans="1:26" ht="15.75" customHeight="1">
      <c r="A461" s="5"/>
      <c r="B461" s="8"/>
      <c r="C461" s="5"/>
      <c r="D461" s="5"/>
      <c r="E461" s="228"/>
      <c r="F461" s="5"/>
      <c r="G461" s="8" t="s">
        <v>251</v>
      </c>
      <c r="H461" s="4">
        <v>1640</v>
      </c>
      <c r="I461" s="14">
        <v>0.01</v>
      </c>
      <c r="J461" s="18">
        <f t="shared" si="37"/>
        <v>16.399999999999999</v>
      </c>
      <c r="K461" s="1"/>
      <c r="L461" s="1"/>
      <c r="M461" s="1"/>
      <c r="N461" s="1"/>
      <c r="O461" s="1"/>
      <c r="P461" s="1"/>
      <c r="Q461" s="1"/>
      <c r="R461" s="1"/>
      <c r="S461" s="1"/>
      <c r="T461" s="1"/>
      <c r="U461" s="1"/>
      <c r="V461" s="1"/>
      <c r="W461" s="1"/>
      <c r="X461" s="1"/>
      <c r="Y461" s="1"/>
      <c r="Z461" s="1"/>
    </row>
    <row r="462" spans="1:26" ht="15.75" customHeight="1">
      <c r="A462" s="5"/>
      <c r="B462" s="8"/>
      <c r="C462" s="5"/>
      <c r="D462" s="5"/>
      <c r="E462" s="1"/>
      <c r="F462" s="5"/>
      <c r="G462" s="28" t="s">
        <v>244</v>
      </c>
      <c r="H462" s="4"/>
      <c r="I462" s="14"/>
      <c r="J462" s="29">
        <f>SUM(J455:J461)</f>
        <v>31.9</v>
      </c>
      <c r="K462" s="1"/>
      <c r="L462" s="1"/>
      <c r="M462" s="1"/>
      <c r="N462" s="1"/>
      <c r="O462" s="1"/>
      <c r="P462" s="1"/>
      <c r="Q462" s="1"/>
      <c r="R462" s="1"/>
      <c r="S462" s="1"/>
      <c r="T462" s="1"/>
      <c r="U462" s="1"/>
      <c r="V462" s="1"/>
      <c r="W462" s="1"/>
      <c r="X462" s="1"/>
      <c r="Y462" s="1"/>
      <c r="Z462" s="1"/>
    </row>
    <row r="463" spans="1:26" ht="15.75" customHeight="1">
      <c r="A463" s="36">
        <v>19</v>
      </c>
      <c r="B463" s="4" t="s">
        <v>239</v>
      </c>
      <c r="C463" s="14" t="s">
        <v>240</v>
      </c>
      <c r="D463" s="14" t="s">
        <v>241</v>
      </c>
      <c r="E463" s="229" t="s">
        <v>242</v>
      </c>
      <c r="F463" s="15" t="s">
        <v>266</v>
      </c>
      <c r="G463" s="8" t="s">
        <v>246</v>
      </c>
      <c r="H463" s="4">
        <v>1</v>
      </c>
      <c r="I463" s="14">
        <v>7.5</v>
      </c>
      <c r="J463" s="18">
        <f t="shared" ref="J463:J469" si="38">I463*H463</f>
        <v>7.5</v>
      </c>
      <c r="K463" s="1"/>
      <c r="L463" s="1"/>
      <c r="M463" s="1"/>
      <c r="N463" s="1"/>
      <c r="O463" s="1"/>
      <c r="P463" s="1"/>
      <c r="Q463" s="1"/>
      <c r="R463" s="1"/>
      <c r="S463" s="1"/>
      <c r="T463" s="1"/>
      <c r="U463" s="1"/>
      <c r="V463" s="1"/>
      <c r="W463" s="1"/>
      <c r="X463" s="1"/>
      <c r="Y463" s="1"/>
      <c r="Z463" s="1"/>
    </row>
    <row r="464" spans="1:26" ht="15.75" customHeight="1">
      <c r="A464" s="5"/>
      <c r="B464" s="8"/>
      <c r="C464" s="5"/>
      <c r="D464" s="5"/>
      <c r="E464" s="227"/>
      <c r="F464" s="5"/>
      <c r="G464" s="8" t="s">
        <v>247</v>
      </c>
      <c r="H464" s="4">
        <v>0</v>
      </c>
      <c r="I464" s="14">
        <v>0.01</v>
      </c>
      <c r="J464" s="18">
        <f t="shared" si="38"/>
        <v>0</v>
      </c>
      <c r="K464" s="1"/>
      <c r="L464" s="1"/>
      <c r="M464" s="1"/>
      <c r="N464" s="1"/>
      <c r="O464" s="1"/>
      <c r="P464" s="1"/>
      <c r="Q464" s="1"/>
      <c r="R464" s="1"/>
      <c r="S464" s="1"/>
      <c r="T464" s="1"/>
      <c r="U464" s="1"/>
      <c r="V464" s="1"/>
      <c r="W464" s="1"/>
      <c r="X464" s="1"/>
      <c r="Y464" s="1"/>
      <c r="Z464" s="1"/>
    </row>
    <row r="465" spans="1:26" ht="15.75" customHeight="1">
      <c r="A465" s="5"/>
      <c r="B465" s="8"/>
      <c r="C465" s="5"/>
      <c r="D465" s="5"/>
      <c r="E465" s="227"/>
      <c r="F465" s="5"/>
      <c r="G465" s="8" t="s">
        <v>36</v>
      </c>
      <c r="H465" s="4">
        <v>0</v>
      </c>
      <c r="I465" s="14">
        <v>7.5</v>
      </c>
      <c r="J465" s="18">
        <f t="shared" si="38"/>
        <v>0</v>
      </c>
      <c r="K465" s="1"/>
      <c r="L465" s="1"/>
      <c r="M465" s="1"/>
      <c r="N465" s="1"/>
      <c r="O465" s="1"/>
      <c r="P465" s="1"/>
      <c r="Q465" s="1"/>
      <c r="R465" s="1"/>
      <c r="S465" s="1"/>
      <c r="T465" s="1"/>
      <c r="U465" s="1"/>
      <c r="V465" s="1"/>
      <c r="W465" s="1"/>
      <c r="X465" s="1"/>
      <c r="Y465" s="1"/>
      <c r="Z465" s="1"/>
    </row>
    <row r="466" spans="1:26" ht="15.75" customHeight="1">
      <c r="A466" s="5"/>
      <c r="B466" s="8"/>
      <c r="C466" s="5"/>
      <c r="D466" s="5"/>
      <c r="E466" s="227"/>
      <c r="F466" s="5"/>
      <c r="G466" s="8" t="s">
        <v>248</v>
      </c>
      <c r="H466" s="4">
        <v>0</v>
      </c>
      <c r="I466" s="14">
        <v>0.5</v>
      </c>
      <c r="J466" s="18">
        <f t="shared" si="38"/>
        <v>0</v>
      </c>
      <c r="K466" s="1"/>
      <c r="L466" s="1"/>
      <c r="M466" s="1"/>
      <c r="N466" s="1"/>
      <c r="O466" s="1"/>
      <c r="P466" s="1"/>
      <c r="Q466" s="1"/>
      <c r="R466" s="1"/>
      <c r="S466" s="1"/>
      <c r="T466" s="1"/>
      <c r="U466" s="1"/>
      <c r="V466" s="1"/>
      <c r="W466" s="1"/>
      <c r="X466" s="1"/>
      <c r="Y466" s="1"/>
      <c r="Z466" s="1"/>
    </row>
    <row r="467" spans="1:26" ht="15.75" customHeight="1">
      <c r="A467" s="5"/>
      <c r="B467" s="8"/>
      <c r="C467" s="5"/>
      <c r="D467" s="5"/>
      <c r="E467" s="227"/>
      <c r="F467" s="5"/>
      <c r="G467" s="8" t="s">
        <v>249</v>
      </c>
      <c r="H467" s="4">
        <v>0</v>
      </c>
      <c r="I467" s="14">
        <v>0.5</v>
      </c>
      <c r="J467" s="18">
        <f t="shared" si="38"/>
        <v>0</v>
      </c>
      <c r="K467" s="1"/>
      <c r="L467" s="1"/>
      <c r="M467" s="1"/>
      <c r="N467" s="1"/>
      <c r="O467" s="1"/>
      <c r="P467" s="1"/>
      <c r="Q467" s="1"/>
      <c r="R467" s="1"/>
      <c r="S467" s="1"/>
      <c r="T467" s="1"/>
      <c r="U467" s="1"/>
      <c r="V467" s="1"/>
      <c r="W467" s="1"/>
      <c r="X467" s="1"/>
      <c r="Y467" s="1"/>
      <c r="Z467" s="1"/>
    </row>
    <row r="468" spans="1:26" ht="15.75" customHeight="1">
      <c r="A468" s="5"/>
      <c r="B468" s="8"/>
      <c r="C468" s="5"/>
      <c r="D468" s="5"/>
      <c r="E468" s="227"/>
      <c r="F468" s="5"/>
      <c r="G468" s="8" t="s">
        <v>250</v>
      </c>
      <c r="H468" s="4">
        <v>0</v>
      </c>
      <c r="I468" s="14">
        <v>0.25</v>
      </c>
      <c r="J468" s="18">
        <f t="shared" si="38"/>
        <v>0</v>
      </c>
      <c r="K468" s="1"/>
      <c r="L468" s="1"/>
      <c r="M468" s="1"/>
      <c r="N468" s="1"/>
      <c r="O468" s="1"/>
      <c r="P468" s="1"/>
      <c r="Q468" s="1"/>
      <c r="R468" s="1"/>
      <c r="S468" s="1"/>
      <c r="T468" s="1"/>
      <c r="U468" s="1"/>
      <c r="V468" s="1"/>
      <c r="W468" s="1"/>
      <c r="X468" s="1"/>
      <c r="Y468" s="1"/>
      <c r="Z468" s="1"/>
    </row>
    <row r="469" spans="1:26" ht="15.75" customHeight="1">
      <c r="A469" s="5"/>
      <c r="B469" s="8"/>
      <c r="C469" s="5"/>
      <c r="D469" s="5"/>
      <c r="E469" s="228"/>
      <c r="F469" s="5"/>
      <c r="G469" s="8" t="s">
        <v>251</v>
      </c>
      <c r="H469" s="4">
        <v>1540</v>
      </c>
      <c r="I469" s="14">
        <v>0.01</v>
      </c>
      <c r="J469" s="18">
        <f t="shared" si="38"/>
        <v>15.4</v>
      </c>
      <c r="K469" s="1"/>
      <c r="L469" s="1"/>
      <c r="M469" s="1"/>
      <c r="N469" s="1"/>
      <c r="O469" s="1"/>
      <c r="P469" s="1"/>
      <c r="Q469" s="1"/>
      <c r="R469" s="1"/>
      <c r="S469" s="1"/>
      <c r="T469" s="1"/>
      <c r="U469" s="1"/>
      <c r="V469" s="1"/>
      <c r="W469" s="1"/>
      <c r="X469" s="1"/>
      <c r="Y469" s="1"/>
      <c r="Z469" s="1"/>
    </row>
    <row r="470" spans="1:26" ht="15.75" customHeight="1">
      <c r="A470" s="5"/>
      <c r="B470" s="8"/>
      <c r="C470" s="5"/>
      <c r="D470" s="5"/>
      <c r="E470" s="1"/>
      <c r="F470" s="5"/>
      <c r="G470" s="28" t="s">
        <v>244</v>
      </c>
      <c r="H470" s="4"/>
      <c r="I470" s="14"/>
      <c r="J470" s="29">
        <f>SUM(J463:J469)</f>
        <v>22.9</v>
      </c>
      <c r="K470" s="1"/>
      <c r="L470" s="1"/>
      <c r="M470" s="1"/>
      <c r="N470" s="1"/>
      <c r="O470" s="1"/>
      <c r="P470" s="1"/>
      <c r="Q470" s="1"/>
      <c r="R470" s="1"/>
      <c r="S470" s="1"/>
      <c r="T470" s="1"/>
      <c r="U470" s="1"/>
      <c r="V470" s="1"/>
      <c r="W470" s="1"/>
      <c r="X470" s="1"/>
      <c r="Y470" s="1"/>
      <c r="Z470" s="1"/>
    </row>
    <row r="471" spans="1:26" ht="15.75" customHeight="1">
      <c r="A471" s="36">
        <v>20</v>
      </c>
      <c r="B471" s="4" t="s">
        <v>239</v>
      </c>
      <c r="C471" s="14" t="s">
        <v>240</v>
      </c>
      <c r="D471" s="14" t="s">
        <v>241</v>
      </c>
      <c r="E471" s="229" t="s">
        <v>242</v>
      </c>
      <c r="F471" s="15" t="s">
        <v>267</v>
      </c>
      <c r="G471" s="8" t="s">
        <v>246</v>
      </c>
      <c r="H471" s="4">
        <v>1</v>
      </c>
      <c r="I471" s="14">
        <v>7.5</v>
      </c>
      <c r="J471" s="18">
        <f t="shared" ref="J471:J477" si="39">I471*H471</f>
        <v>7.5</v>
      </c>
      <c r="K471" s="1"/>
      <c r="L471" s="1"/>
      <c r="M471" s="1"/>
      <c r="N471" s="1"/>
      <c r="O471" s="1"/>
      <c r="P471" s="1"/>
      <c r="Q471" s="1"/>
      <c r="R471" s="1"/>
      <c r="S471" s="1"/>
      <c r="T471" s="1"/>
      <c r="U471" s="1"/>
      <c r="V471" s="1"/>
      <c r="W471" s="1"/>
      <c r="X471" s="1"/>
      <c r="Y471" s="1"/>
      <c r="Z471" s="1"/>
    </row>
    <row r="472" spans="1:26" ht="15.75" customHeight="1">
      <c r="A472" s="5"/>
      <c r="B472" s="8"/>
      <c r="C472" s="5"/>
      <c r="D472" s="5"/>
      <c r="E472" s="227"/>
      <c r="F472" s="5"/>
      <c r="G472" s="8" t="s">
        <v>247</v>
      </c>
      <c r="H472" s="4">
        <v>0</v>
      </c>
      <c r="I472" s="14">
        <v>0.01</v>
      </c>
      <c r="J472" s="18">
        <f t="shared" si="39"/>
        <v>0</v>
      </c>
      <c r="K472" s="1"/>
      <c r="L472" s="1"/>
      <c r="M472" s="1"/>
      <c r="N472" s="1"/>
      <c r="O472" s="1"/>
      <c r="P472" s="1"/>
      <c r="Q472" s="1"/>
      <c r="R472" s="1"/>
      <c r="S472" s="1"/>
      <c r="T472" s="1"/>
      <c r="U472" s="1"/>
      <c r="V472" s="1"/>
      <c r="W472" s="1"/>
      <c r="X472" s="1"/>
      <c r="Y472" s="1"/>
      <c r="Z472" s="1"/>
    </row>
    <row r="473" spans="1:26" ht="15.75" customHeight="1">
      <c r="A473" s="5"/>
      <c r="B473" s="8"/>
      <c r="C473" s="5"/>
      <c r="D473" s="5"/>
      <c r="E473" s="227"/>
      <c r="F473" s="5"/>
      <c r="G473" s="8" t="s">
        <v>36</v>
      </c>
      <c r="H473" s="4">
        <v>0</v>
      </c>
      <c r="I473" s="14">
        <v>7.5</v>
      </c>
      <c r="J473" s="18">
        <f t="shared" si="39"/>
        <v>0</v>
      </c>
      <c r="K473" s="1"/>
      <c r="L473" s="1"/>
      <c r="M473" s="1"/>
      <c r="N473" s="1"/>
      <c r="O473" s="1"/>
      <c r="P473" s="1"/>
      <c r="Q473" s="1"/>
      <c r="R473" s="1"/>
      <c r="S473" s="1"/>
      <c r="T473" s="1"/>
      <c r="U473" s="1"/>
      <c r="V473" s="1"/>
      <c r="W473" s="1"/>
      <c r="X473" s="1"/>
      <c r="Y473" s="1"/>
      <c r="Z473" s="1"/>
    </row>
    <row r="474" spans="1:26" ht="15.75" customHeight="1">
      <c r="A474" s="5"/>
      <c r="B474" s="8"/>
      <c r="C474" s="5"/>
      <c r="D474" s="5"/>
      <c r="E474" s="227"/>
      <c r="F474" s="5"/>
      <c r="G474" s="8" t="s">
        <v>248</v>
      </c>
      <c r="H474" s="4">
        <v>0</v>
      </c>
      <c r="I474" s="14">
        <v>0.5</v>
      </c>
      <c r="J474" s="18">
        <f t="shared" si="39"/>
        <v>0</v>
      </c>
      <c r="K474" s="1"/>
      <c r="L474" s="1"/>
      <c r="M474" s="1"/>
      <c r="N474" s="1"/>
      <c r="O474" s="1"/>
      <c r="P474" s="1"/>
      <c r="Q474" s="1"/>
      <c r="R474" s="1"/>
      <c r="S474" s="1"/>
      <c r="T474" s="1"/>
      <c r="U474" s="1"/>
      <c r="V474" s="1"/>
      <c r="W474" s="1"/>
      <c r="X474" s="1"/>
      <c r="Y474" s="1"/>
      <c r="Z474" s="1"/>
    </row>
    <row r="475" spans="1:26" ht="15.75" customHeight="1">
      <c r="A475" s="5"/>
      <c r="B475" s="8"/>
      <c r="C475" s="5"/>
      <c r="D475" s="5"/>
      <c r="E475" s="227"/>
      <c r="F475" s="5"/>
      <c r="G475" s="8" t="s">
        <v>249</v>
      </c>
      <c r="H475" s="4">
        <v>1</v>
      </c>
      <c r="I475" s="14">
        <v>0.5</v>
      </c>
      <c r="J475" s="18">
        <f t="shared" si="39"/>
        <v>0.5</v>
      </c>
      <c r="K475" s="1"/>
      <c r="L475" s="1"/>
      <c r="M475" s="1"/>
      <c r="N475" s="1"/>
      <c r="O475" s="1"/>
      <c r="P475" s="1"/>
      <c r="Q475" s="1"/>
      <c r="R475" s="1"/>
      <c r="S475" s="1"/>
      <c r="T475" s="1"/>
      <c r="U475" s="1"/>
      <c r="V475" s="1"/>
      <c r="W475" s="1"/>
      <c r="X475" s="1"/>
      <c r="Y475" s="1"/>
      <c r="Z475" s="1"/>
    </row>
    <row r="476" spans="1:26" ht="15.75" customHeight="1">
      <c r="A476" s="5"/>
      <c r="B476" s="8"/>
      <c r="C476" s="5"/>
      <c r="D476" s="5"/>
      <c r="E476" s="227"/>
      <c r="F476" s="5"/>
      <c r="G476" s="8" t="s">
        <v>250</v>
      </c>
      <c r="H476" s="4">
        <v>0</v>
      </c>
      <c r="I476" s="14">
        <v>0.25</v>
      </c>
      <c r="J476" s="18">
        <f t="shared" si="39"/>
        <v>0</v>
      </c>
      <c r="K476" s="1"/>
      <c r="L476" s="1"/>
      <c r="M476" s="1"/>
      <c r="N476" s="1"/>
      <c r="O476" s="1"/>
      <c r="P476" s="1"/>
      <c r="Q476" s="1"/>
      <c r="R476" s="1"/>
      <c r="S476" s="1"/>
      <c r="T476" s="1"/>
      <c r="U476" s="1"/>
      <c r="V476" s="1"/>
      <c r="W476" s="1"/>
      <c r="X476" s="1"/>
      <c r="Y476" s="1"/>
      <c r="Z476" s="1"/>
    </row>
    <row r="477" spans="1:26" ht="15.75" customHeight="1">
      <c r="A477" s="5"/>
      <c r="B477" s="8"/>
      <c r="C477" s="5"/>
      <c r="D477" s="5"/>
      <c r="E477" s="228"/>
      <c r="F477" s="5"/>
      <c r="G477" s="8" t="s">
        <v>251</v>
      </c>
      <c r="H477" s="4">
        <v>1210</v>
      </c>
      <c r="I477" s="14">
        <v>0.01</v>
      </c>
      <c r="J477" s="18">
        <f t="shared" si="39"/>
        <v>12.1</v>
      </c>
      <c r="K477" s="1"/>
      <c r="L477" s="1"/>
      <c r="M477" s="1"/>
      <c r="N477" s="1"/>
      <c r="O477" s="1"/>
      <c r="P477" s="1"/>
      <c r="Q477" s="1"/>
      <c r="R477" s="1"/>
      <c r="S477" s="1"/>
      <c r="T477" s="1"/>
      <c r="U477" s="1"/>
      <c r="V477" s="1"/>
      <c r="W477" s="1"/>
      <c r="X477" s="1"/>
      <c r="Y477" s="1"/>
      <c r="Z477" s="1"/>
    </row>
    <row r="478" spans="1:26" ht="15.75" customHeight="1">
      <c r="A478" s="5"/>
      <c r="B478" s="8"/>
      <c r="C478" s="5"/>
      <c r="D478" s="5"/>
      <c r="E478" s="1"/>
      <c r="F478" s="5"/>
      <c r="G478" s="28" t="s">
        <v>244</v>
      </c>
      <c r="H478" s="4"/>
      <c r="I478" s="14"/>
      <c r="J478" s="29">
        <f>SUM(J471:J477)</f>
        <v>20.100000000000001</v>
      </c>
      <c r="K478" s="1"/>
      <c r="L478" s="1"/>
      <c r="M478" s="1"/>
      <c r="N478" s="1"/>
      <c r="O478" s="1"/>
      <c r="P478" s="1"/>
      <c r="Q478" s="1"/>
      <c r="R478" s="1"/>
      <c r="S478" s="1"/>
      <c r="T478" s="1"/>
      <c r="U478" s="1"/>
      <c r="V478" s="1"/>
      <c r="W478" s="1"/>
      <c r="X478" s="1"/>
      <c r="Y478" s="1"/>
      <c r="Z478" s="1"/>
    </row>
    <row r="479" spans="1:26" ht="15.75" customHeight="1">
      <c r="A479" s="36">
        <v>21</v>
      </c>
      <c r="B479" s="4" t="s">
        <v>239</v>
      </c>
      <c r="C479" s="14" t="s">
        <v>240</v>
      </c>
      <c r="D479" s="14" t="s">
        <v>241</v>
      </c>
      <c r="E479" s="229" t="s">
        <v>242</v>
      </c>
      <c r="F479" s="15" t="s">
        <v>268</v>
      </c>
      <c r="G479" s="8" t="s">
        <v>246</v>
      </c>
      <c r="H479" s="4">
        <v>0</v>
      </c>
      <c r="I479" s="14">
        <v>7.5</v>
      </c>
      <c r="J479" s="18">
        <f t="shared" ref="J479:J485" si="40">I479*H479</f>
        <v>0</v>
      </c>
      <c r="K479" s="1"/>
      <c r="L479" s="1"/>
      <c r="M479" s="1"/>
      <c r="N479" s="1"/>
      <c r="O479" s="1"/>
      <c r="P479" s="1"/>
      <c r="Q479" s="1"/>
      <c r="R479" s="1"/>
      <c r="S479" s="1"/>
      <c r="T479" s="1"/>
      <c r="U479" s="1"/>
      <c r="V479" s="1"/>
      <c r="W479" s="1"/>
      <c r="X479" s="1"/>
      <c r="Y479" s="1"/>
      <c r="Z479" s="1"/>
    </row>
    <row r="480" spans="1:26" ht="15.75" customHeight="1">
      <c r="A480" s="5"/>
      <c r="B480" s="8"/>
      <c r="C480" s="5"/>
      <c r="D480" s="5"/>
      <c r="E480" s="227"/>
      <c r="F480" s="5"/>
      <c r="G480" s="8" t="s">
        <v>247</v>
      </c>
      <c r="H480" s="4">
        <v>0</v>
      </c>
      <c r="I480" s="14">
        <v>0.01</v>
      </c>
      <c r="J480" s="18">
        <f t="shared" si="40"/>
        <v>0</v>
      </c>
      <c r="K480" s="1"/>
      <c r="L480" s="1"/>
      <c r="M480" s="1"/>
      <c r="N480" s="1"/>
      <c r="O480" s="1"/>
      <c r="P480" s="1"/>
      <c r="Q480" s="1"/>
      <c r="R480" s="1"/>
      <c r="S480" s="1"/>
      <c r="T480" s="1"/>
      <c r="U480" s="1"/>
      <c r="V480" s="1"/>
      <c r="W480" s="1"/>
      <c r="X480" s="1"/>
      <c r="Y480" s="1"/>
      <c r="Z480" s="1"/>
    </row>
    <row r="481" spans="1:26" ht="15.75" customHeight="1">
      <c r="A481" s="5"/>
      <c r="B481" s="8"/>
      <c r="C481" s="5"/>
      <c r="D481" s="5"/>
      <c r="E481" s="227"/>
      <c r="F481" s="5"/>
      <c r="G481" s="8" t="s">
        <v>36</v>
      </c>
      <c r="H481" s="4">
        <v>0</v>
      </c>
      <c r="I481" s="14">
        <v>7.5</v>
      </c>
      <c r="J481" s="18">
        <f t="shared" si="40"/>
        <v>0</v>
      </c>
      <c r="K481" s="1"/>
      <c r="L481" s="1"/>
      <c r="M481" s="1"/>
      <c r="N481" s="1"/>
      <c r="O481" s="1"/>
      <c r="P481" s="1"/>
      <c r="Q481" s="1"/>
      <c r="R481" s="1"/>
      <c r="S481" s="1"/>
      <c r="T481" s="1"/>
      <c r="U481" s="1"/>
      <c r="V481" s="1"/>
      <c r="W481" s="1"/>
      <c r="X481" s="1"/>
      <c r="Y481" s="1"/>
      <c r="Z481" s="1"/>
    </row>
    <row r="482" spans="1:26" ht="15.75" customHeight="1">
      <c r="A482" s="5"/>
      <c r="B482" s="8"/>
      <c r="C482" s="5"/>
      <c r="D482" s="5"/>
      <c r="E482" s="227"/>
      <c r="F482" s="5"/>
      <c r="G482" s="8" t="s">
        <v>248</v>
      </c>
      <c r="H482" s="4">
        <v>0</v>
      </c>
      <c r="I482" s="14">
        <v>0.5</v>
      </c>
      <c r="J482" s="18">
        <f t="shared" si="40"/>
        <v>0</v>
      </c>
      <c r="K482" s="1"/>
      <c r="L482" s="1"/>
      <c r="M482" s="1"/>
      <c r="N482" s="1"/>
      <c r="O482" s="1"/>
      <c r="P482" s="1"/>
      <c r="Q482" s="1"/>
      <c r="R482" s="1"/>
      <c r="S482" s="1"/>
      <c r="T482" s="1"/>
      <c r="U482" s="1"/>
      <c r="V482" s="1"/>
      <c r="W482" s="1"/>
      <c r="X482" s="1"/>
      <c r="Y482" s="1"/>
      <c r="Z482" s="1"/>
    </row>
    <row r="483" spans="1:26" ht="15.75" customHeight="1">
      <c r="A483" s="5"/>
      <c r="B483" s="8"/>
      <c r="C483" s="5"/>
      <c r="D483" s="5"/>
      <c r="E483" s="227"/>
      <c r="F483" s="5"/>
      <c r="G483" s="8" t="s">
        <v>249</v>
      </c>
      <c r="H483" s="4">
        <v>0</v>
      </c>
      <c r="I483" s="14">
        <v>0.5</v>
      </c>
      <c r="J483" s="18">
        <f t="shared" si="40"/>
        <v>0</v>
      </c>
      <c r="K483" s="1"/>
      <c r="L483" s="1"/>
      <c r="M483" s="1"/>
      <c r="N483" s="1"/>
      <c r="O483" s="1"/>
      <c r="P483" s="1"/>
      <c r="Q483" s="1"/>
      <c r="R483" s="1"/>
      <c r="S483" s="1"/>
      <c r="T483" s="1"/>
      <c r="U483" s="1"/>
      <c r="V483" s="1"/>
      <c r="W483" s="1"/>
      <c r="X483" s="1"/>
      <c r="Y483" s="1"/>
      <c r="Z483" s="1"/>
    </row>
    <row r="484" spans="1:26" ht="15.75" customHeight="1">
      <c r="A484" s="5"/>
      <c r="B484" s="8"/>
      <c r="C484" s="5"/>
      <c r="D484" s="5"/>
      <c r="E484" s="227"/>
      <c r="F484" s="5"/>
      <c r="G484" s="8" t="s">
        <v>250</v>
      </c>
      <c r="H484" s="4">
        <v>0</v>
      </c>
      <c r="I484" s="14">
        <v>0.25</v>
      </c>
      <c r="J484" s="18">
        <f t="shared" si="40"/>
        <v>0</v>
      </c>
      <c r="K484" s="1"/>
      <c r="L484" s="1"/>
      <c r="M484" s="1"/>
      <c r="N484" s="1"/>
      <c r="O484" s="1"/>
      <c r="P484" s="1"/>
      <c r="Q484" s="1"/>
      <c r="R484" s="1"/>
      <c r="S484" s="1"/>
      <c r="T484" s="1"/>
      <c r="U484" s="1"/>
      <c r="V484" s="1"/>
      <c r="W484" s="1"/>
      <c r="X484" s="1"/>
      <c r="Y484" s="1"/>
      <c r="Z484" s="1"/>
    </row>
    <row r="485" spans="1:26" ht="15.75" customHeight="1">
      <c r="A485" s="5"/>
      <c r="B485" s="8"/>
      <c r="C485" s="5"/>
      <c r="D485" s="5"/>
      <c r="E485" s="228"/>
      <c r="F485" s="5"/>
      <c r="G485" s="8" t="s">
        <v>251</v>
      </c>
      <c r="H485" s="4">
        <v>1450</v>
      </c>
      <c r="I485" s="14">
        <v>0.01</v>
      </c>
      <c r="J485" s="18">
        <f t="shared" si="40"/>
        <v>14.5</v>
      </c>
      <c r="K485" s="1"/>
      <c r="L485" s="1"/>
      <c r="M485" s="1"/>
      <c r="N485" s="1"/>
      <c r="O485" s="1"/>
      <c r="P485" s="1"/>
      <c r="Q485" s="1"/>
      <c r="R485" s="1"/>
      <c r="S485" s="1"/>
      <c r="T485" s="1"/>
      <c r="U485" s="1"/>
      <c r="V485" s="1"/>
      <c r="W485" s="1"/>
      <c r="X485" s="1"/>
      <c r="Y485" s="1"/>
      <c r="Z485" s="1"/>
    </row>
    <row r="486" spans="1:26" ht="15.75" customHeight="1">
      <c r="A486" s="5"/>
      <c r="B486" s="8"/>
      <c r="C486" s="5"/>
      <c r="D486" s="5"/>
      <c r="E486" s="1"/>
      <c r="F486" s="5"/>
      <c r="G486" s="28" t="s">
        <v>244</v>
      </c>
      <c r="H486" s="4"/>
      <c r="I486" s="14"/>
      <c r="J486" s="29">
        <f>SUM(J479:J485)</f>
        <v>14.5</v>
      </c>
      <c r="K486" s="1"/>
      <c r="L486" s="1"/>
      <c r="M486" s="1"/>
      <c r="N486" s="1"/>
      <c r="O486" s="1"/>
      <c r="P486" s="1"/>
      <c r="Q486" s="1"/>
      <c r="R486" s="1"/>
      <c r="S486" s="1"/>
      <c r="T486" s="1"/>
      <c r="U486" s="1"/>
      <c r="V486" s="1"/>
      <c r="W486" s="1"/>
      <c r="X486" s="1"/>
      <c r="Y486" s="1"/>
      <c r="Z486" s="1"/>
    </row>
    <row r="487" spans="1:26" ht="15.75" customHeight="1">
      <c r="A487" s="36">
        <v>22</v>
      </c>
      <c r="B487" s="4" t="s">
        <v>239</v>
      </c>
      <c r="C487" s="14" t="s">
        <v>240</v>
      </c>
      <c r="D487" s="14" t="s">
        <v>241</v>
      </c>
      <c r="E487" s="229" t="s">
        <v>242</v>
      </c>
      <c r="F487" s="15" t="s">
        <v>269</v>
      </c>
      <c r="G487" s="8" t="s">
        <v>246</v>
      </c>
      <c r="H487" s="4">
        <v>0</v>
      </c>
      <c r="I487" s="14">
        <v>7.5</v>
      </c>
      <c r="J487" s="18">
        <f t="shared" ref="J487:J493" si="41">I487*H487</f>
        <v>0</v>
      </c>
      <c r="K487" s="1"/>
      <c r="L487" s="1"/>
      <c r="M487" s="1"/>
      <c r="N487" s="1"/>
      <c r="O487" s="1"/>
      <c r="P487" s="1"/>
      <c r="Q487" s="1"/>
      <c r="R487" s="1"/>
      <c r="S487" s="1"/>
      <c r="T487" s="1"/>
      <c r="U487" s="1"/>
      <c r="V487" s="1"/>
      <c r="W487" s="1"/>
      <c r="X487" s="1"/>
      <c r="Y487" s="1"/>
      <c r="Z487" s="1"/>
    </row>
    <row r="488" spans="1:26" ht="15.75" customHeight="1">
      <c r="A488" s="5"/>
      <c r="B488" s="8"/>
      <c r="C488" s="5"/>
      <c r="D488" s="5"/>
      <c r="E488" s="227"/>
      <c r="F488" s="5"/>
      <c r="G488" s="8" t="s">
        <v>247</v>
      </c>
      <c r="H488" s="4">
        <v>0</v>
      </c>
      <c r="I488" s="14">
        <v>0.01</v>
      </c>
      <c r="J488" s="18">
        <f t="shared" si="41"/>
        <v>0</v>
      </c>
      <c r="K488" s="1"/>
      <c r="L488" s="1"/>
      <c r="M488" s="1"/>
      <c r="N488" s="1"/>
      <c r="O488" s="1"/>
      <c r="P488" s="1"/>
      <c r="Q488" s="1"/>
      <c r="R488" s="1"/>
      <c r="S488" s="1"/>
      <c r="T488" s="1"/>
      <c r="U488" s="1"/>
      <c r="V488" s="1"/>
      <c r="W488" s="1"/>
      <c r="X488" s="1"/>
      <c r="Y488" s="1"/>
      <c r="Z488" s="1"/>
    </row>
    <row r="489" spans="1:26" ht="15.75" customHeight="1">
      <c r="A489" s="5"/>
      <c r="B489" s="8"/>
      <c r="C489" s="5"/>
      <c r="D489" s="5"/>
      <c r="E489" s="227"/>
      <c r="F489" s="5"/>
      <c r="G489" s="8" t="s">
        <v>36</v>
      </c>
      <c r="H489" s="4">
        <v>0</v>
      </c>
      <c r="I489" s="14">
        <v>7.5</v>
      </c>
      <c r="J489" s="18">
        <f t="shared" si="41"/>
        <v>0</v>
      </c>
      <c r="K489" s="1"/>
      <c r="L489" s="1"/>
      <c r="M489" s="1"/>
      <c r="N489" s="1"/>
      <c r="O489" s="1"/>
      <c r="P489" s="1"/>
      <c r="Q489" s="1"/>
      <c r="R489" s="1"/>
      <c r="S489" s="1"/>
      <c r="T489" s="1"/>
      <c r="U489" s="1"/>
      <c r="V489" s="1"/>
      <c r="W489" s="1"/>
      <c r="X489" s="1"/>
      <c r="Y489" s="1"/>
      <c r="Z489" s="1"/>
    </row>
    <row r="490" spans="1:26" ht="15.75" customHeight="1">
      <c r="A490" s="5"/>
      <c r="B490" s="8"/>
      <c r="C490" s="5"/>
      <c r="D490" s="5"/>
      <c r="E490" s="227"/>
      <c r="F490" s="5"/>
      <c r="G490" s="8" t="s">
        <v>248</v>
      </c>
      <c r="H490" s="4">
        <v>0</v>
      </c>
      <c r="I490" s="14">
        <v>0.5</v>
      </c>
      <c r="J490" s="18">
        <f t="shared" si="41"/>
        <v>0</v>
      </c>
      <c r="K490" s="1"/>
      <c r="L490" s="1"/>
      <c r="M490" s="1"/>
      <c r="N490" s="1"/>
      <c r="O490" s="1"/>
      <c r="P490" s="1"/>
      <c r="Q490" s="1"/>
      <c r="R490" s="1"/>
      <c r="S490" s="1"/>
      <c r="T490" s="1"/>
      <c r="U490" s="1"/>
      <c r="V490" s="1"/>
      <c r="W490" s="1"/>
      <c r="X490" s="1"/>
      <c r="Y490" s="1"/>
      <c r="Z490" s="1"/>
    </row>
    <row r="491" spans="1:26" ht="15.75" customHeight="1">
      <c r="A491" s="5"/>
      <c r="B491" s="8"/>
      <c r="C491" s="5"/>
      <c r="D491" s="5"/>
      <c r="E491" s="227"/>
      <c r="F491" s="5"/>
      <c r="G491" s="8" t="s">
        <v>249</v>
      </c>
      <c r="H491" s="4">
        <v>0</v>
      </c>
      <c r="I491" s="14">
        <v>0.5</v>
      </c>
      <c r="J491" s="18">
        <f t="shared" si="41"/>
        <v>0</v>
      </c>
      <c r="K491" s="1"/>
      <c r="L491" s="1"/>
      <c r="M491" s="1"/>
      <c r="N491" s="1"/>
      <c r="O491" s="1"/>
      <c r="P491" s="1"/>
      <c r="Q491" s="1"/>
      <c r="R491" s="1"/>
      <c r="S491" s="1"/>
      <c r="T491" s="1"/>
      <c r="U491" s="1"/>
      <c r="V491" s="1"/>
      <c r="W491" s="1"/>
      <c r="X491" s="1"/>
      <c r="Y491" s="1"/>
      <c r="Z491" s="1"/>
    </row>
    <row r="492" spans="1:26" ht="15.75" customHeight="1">
      <c r="A492" s="5"/>
      <c r="B492" s="8"/>
      <c r="C492" s="5"/>
      <c r="D492" s="5"/>
      <c r="E492" s="227"/>
      <c r="F492" s="5"/>
      <c r="G492" s="8" t="s">
        <v>250</v>
      </c>
      <c r="H492" s="4">
        <v>0</v>
      </c>
      <c r="I492" s="14">
        <v>0.25</v>
      </c>
      <c r="J492" s="18">
        <f t="shared" si="41"/>
        <v>0</v>
      </c>
      <c r="K492" s="1"/>
      <c r="L492" s="1"/>
      <c r="M492" s="1"/>
      <c r="N492" s="1"/>
      <c r="O492" s="1"/>
      <c r="P492" s="1"/>
      <c r="Q492" s="1"/>
      <c r="R492" s="1"/>
      <c r="S492" s="1"/>
      <c r="T492" s="1"/>
      <c r="U492" s="1"/>
      <c r="V492" s="1"/>
      <c r="W492" s="1"/>
      <c r="X492" s="1"/>
      <c r="Y492" s="1"/>
      <c r="Z492" s="1"/>
    </row>
    <row r="493" spans="1:26" ht="15.75" customHeight="1">
      <c r="A493" s="5"/>
      <c r="B493" s="8"/>
      <c r="C493" s="5"/>
      <c r="D493" s="5"/>
      <c r="E493" s="228"/>
      <c r="F493" s="5"/>
      <c r="G493" s="8" t="s">
        <v>251</v>
      </c>
      <c r="H493" s="4">
        <v>410</v>
      </c>
      <c r="I493" s="14">
        <v>0.01</v>
      </c>
      <c r="J493" s="18">
        <f t="shared" si="41"/>
        <v>4.0999999999999996</v>
      </c>
      <c r="K493" s="1"/>
      <c r="L493" s="1"/>
      <c r="M493" s="1"/>
      <c r="N493" s="1"/>
      <c r="O493" s="1"/>
      <c r="P493" s="1"/>
      <c r="Q493" s="1"/>
      <c r="R493" s="1"/>
      <c r="S493" s="1"/>
      <c r="T493" s="1"/>
      <c r="U493" s="1"/>
      <c r="V493" s="1"/>
      <c r="W493" s="1"/>
      <c r="X493" s="1"/>
      <c r="Y493" s="1"/>
      <c r="Z493" s="1"/>
    </row>
    <row r="494" spans="1:26" ht="15.75" customHeight="1">
      <c r="A494" s="5"/>
      <c r="B494" s="8"/>
      <c r="C494" s="5"/>
      <c r="D494" s="5"/>
      <c r="E494" s="1"/>
      <c r="F494" s="5"/>
      <c r="G494" s="28" t="s">
        <v>244</v>
      </c>
      <c r="H494" s="4"/>
      <c r="I494" s="14"/>
      <c r="J494" s="29">
        <f>SUM(J487:J493)</f>
        <v>4.0999999999999996</v>
      </c>
      <c r="K494" s="1"/>
      <c r="L494" s="1"/>
      <c r="M494" s="1"/>
      <c r="N494" s="1"/>
      <c r="O494" s="1"/>
      <c r="P494" s="1"/>
      <c r="Q494" s="1"/>
      <c r="R494" s="1"/>
      <c r="S494" s="1"/>
      <c r="T494" s="1"/>
      <c r="U494" s="1"/>
      <c r="V494" s="1"/>
      <c r="W494" s="1"/>
      <c r="X494" s="1"/>
      <c r="Y494" s="1"/>
      <c r="Z494" s="1"/>
    </row>
    <row r="495" spans="1:26" ht="15.75" customHeight="1">
      <c r="A495" s="37">
        <v>23</v>
      </c>
      <c r="B495" s="4" t="s">
        <v>239</v>
      </c>
      <c r="C495" s="14" t="s">
        <v>240</v>
      </c>
      <c r="D495" s="14" t="s">
        <v>241</v>
      </c>
      <c r="E495" s="229" t="s">
        <v>242</v>
      </c>
      <c r="F495" s="15" t="s">
        <v>270</v>
      </c>
      <c r="G495" s="8" t="s">
        <v>246</v>
      </c>
      <c r="H495" s="4">
        <v>0</v>
      </c>
      <c r="I495" s="14">
        <v>7.5</v>
      </c>
      <c r="J495" s="18">
        <f t="shared" ref="J495:J501" si="42">I495*H495</f>
        <v>0</v>
      </c>
      <c r="K495" s="1"/>
      <c r="L495" s="1"/>
      <c r="M495" s="1"/>
      <c r="N495" s="1"/>
      <c r="O495" s="1"/>
      <c r="P495" s="1"/>
      <c r="Q495" s="1"/>
      <c r="R495" s="1"/>
      <c r="S495" s="1"/>
      <c r="T495" s="1"/>
      <c r="U495" s="1"/>
      <c r="V495" s="1"/>
      <c r="W495" s="1"/>
      <c r="X495" s="1"/>
      <c r="Y495" s="1"/>
      <c r="Z495" s="1"/>
    </row>
    <row r="496" spans="1:26" ht="15.75" customHeight="1">
      <c r="A496" s="5"/>
      <c r="B496" s="8"/>
      <c r="C496" s="5"/>
      <c r="D496" s="5"/>
      <c r="E496" s="227"/>
      <c r="F496" s="5"/>
      <c r="G496" s="8" t="s">
        <v>247</v>
      </c>
      <c r="H496" s="4">
        <v>0</v>
      </c>
      <c r="I496" s="14">
        <v>0.01</v>
      </c>
      <c r="J496" s="18">
        <f t="shared" si="42"/>
        <v>0</v>
      </c>
      <c r="K496" s="1"/>
      <c r="L496" s="1"/>
      <c r="M496" s="1"/>
      <c r="N496" s="1"/>
      <c r="O496" s="1"/>
      <c r="P496" s="1"/>
      <c r="Q496" s="1"/>
      <c r="R496" s="1"/>
      <c r="S496" s="1"/>
      <c r="T496" s="1"/>
      <c r="U496" s="1"/>
      <c r="V496" s="1"/>
      <c r="W496" s="1"/>
      <c r="X496" s="1"/>
      <c r="Y496" s="1"/>
      <c r="Z496" s="1"/>
    </row>
    <row r="497" spans="1:26" ht="15.75" customHeight="1">
      <c r="A497" s="5"/>
      <c r="B497" s="8"/>
      <c r="C497" s="5"/>
      <c r="D497" s="5"/>
      <c r="E497" s="227"/>
      <c r="F497" s="5"/>
      <c r="G497" s="8" t="s">
        <v>36</v>
      </c>
      <c r="H497" s="4">
        <v>0</v>
      </c>
      <c r="I497" s="14">
        <v>7.5</v>
      </c>
      <c r="J497" s="18">
        <f t="shared" si="42"/>
        <v>0</v>
      </c>
      <c r="K497" s="1"/>
      <c r="L497" s="1"/>
      <c r="M497" s="1"/>
      <c r="N497" s="1"/>
      <c r="O497" s="1"/>
      <c r="P497" s="1"/>
      <c r="Q497" s="1"/>
      <c r="R497" s="1"/>
      <c r="S497" s="1"/>
      <c r="T497" s="1"/>
      <c r="U497" s="1"/>
      <c r="V497" s="1"/>
      <c r="W497" s="1"/>
      <c r="X497" s="1"/>
      <c r="Y497" s="1"/>
      <c r="Z497" s="1"/>
    </row>
    <row r="498" spans="1:26" ht="15.75" customHeight="1">
      <c r="A498" s="5"/>
      <c r="B498" s="8"/>
      <c r="C498" s="5"/>
      <c r="D498" s="5"/>
      <c r="E498" s="227"/>
      <c r="F498" s="5"/>
      <c r="G498" s="8" t="s">
        <v>248</v>
      </c>
      <c r="H498" s="4">
        <v>1</v>
      </c>
      <c r="I498" s="14">
        <v>0.5</v>
      </c>
      <c r="J498" s="18">
        <f t="shared" si="42"/>
        <v>0.5</v>
      </c>
      <c r="K498" s="1"/>
      <c r="L498" s="1"/>
      <c r="M498" s="1"/>
      <c r="N498" s="1"/>
      <c r="O498" s="1"/>
      <c r="P498" s="1"/>
      <c r="Q498" s="1"/>
      <c r="R498" s="1"/>
      <c r="S498" s="1"/>
      <c r="T498" s="1"/>
      <c r="U498" s="1"/>
      <c r="V498" s="1"/>
      <c r="W498" s="1"/>
      <c r="X498" s="1"/>
      <c r="Y498" s="1"/>
      <c r="Z498" s="1"/>
    </row>
    <row r="499" spans="1:26" ht="15.75" customHeight="1">
      <c r="A499" s="5"/>
      <c r="B499" s="8"/>
      <c r="C499" s="5"/>
      <c r="D499" s="5"/>
      <c r="E499" s="227"/>
      <c r="F499" s="5"/>
      <c r="G499" s="8" t="s">
        <v>249</v>
      </c>
      <c r="H499" s="4">
        <v>0</v>
      </c>
      <c r="I499" s="14">
        <v>0.5</v>
      </c>
      <c r="J499" s="18">
        <f t="shared" si="42"/>
        <v>0</v>
      </c>
      <c r="K499" s="1"/>
      <c r="L499" s="1"/>
      <c r="M499" s="1"/>
      <c r="N499" s="1"/>
      <c r="O499" s="1"/>
      <c r="P499" s="1"/>
      <c r="Q499" s="1"/>
      <c r="R499" s="1"/>
      <c r="S499" s="1"/>
      <c r="T499" s="1"/>
      <c r="U499" s="1"/>
      <c r="V499" s="1"/>
      <c r="W499" s="1"/>
      <c r="X499" s="1"/>
      <c r="Y499" s="1"/>
      <c r="Z499" s="1"/>
    </row>
    <row r="500" spans="1:26" ht="15.75" customHeight="1">
      <c r="A500" s="5"/>
      <c r="B500" s="8"/>
      <c r="C500" s="5"/>
      <c r="D500" s="5"/>
      <c r="E500" s="227"/>
      <c r="F500" s="5"/>
      <c r="G500" s="8" t="s">
        <v>250</v>
      </c>
      <c r="H500" s="4">
        <v>0</v>
      </c>
      <c r="I500" s="14">
        <v>0.25</v>
      </c>
      <c r="J500" s="18">
        <f t="shared" si="42"/>
        <v>0</v>
      </c>
      <c r="K500" s="1"/>
      <c r="L500" s="1"/>
      <c r="M500" s="1"/>
      <c r="N500" s="1"/>
      <c r="O500" s="1"/>
      <c r="P500" s="1"/>
      <c r="Q500" s="1"/>
      <c r="R500" s="1"/>
      <c r="S500" s="1"/>
      <c r="T500" s="1"/>
      <c r="U500" s="1"/>
      <c r="V500" s="1"/>
      <c r="W500" s="1"/>
      <c r="X500" s="1"/>
      <c r="Y500" s="1"/>
      <c r="Z500" s="1"/>
    </row>
    <row r="501" spans="1:26" ht="15.75" customHeight="1">
      <c r="A501" s="5"/>
      <c r="B501" s="8"/>
      <c r="C501" s="5"/>
      <c r="D501" s="5"/>
      <c r="E501" s="228"/>
      <c r="F501" s="5"/>
      <c r="G501" s="8" t="s">
        <v>251</v>
      </c>
      <c r="H501" s="4">
        <v>1500</v>
      </c>
      <c r="I501" s="14">
        <v>0.01</v>
      </c>
      <c r="J501" s="18">
        <f t="shared" si="42"/>
        <v>15</v>
      </c>
      <c r="K501" s="1"/>
      <c r="L501" s="1"/>
      <c r="M501" s="1"/>
      <c r="N501" s="1"/>
      <c r="O501" s="1"/>
      <c r="P501" s="1"/>
      <c r="Q501" s="1"/>
      <c r="R501" s="1"/>
      <c r="S501" s="1"/>
      <c r="T501" s="1"/>
      <c r="U501" s="1"/>
      <c r="V501" s="1"/>
      <c r="W501" s="1"/>
      <c r="X501" s="1"/>
      <c r="Y501" s="1"/>
      <c r="Z501" s="1"/>
    </row>
    <row r="502" spans="1:26" ht="15.75" customHeight="1">
      <c r="A502" s="5"/>
      <c r="B502" s="8"/>
      <c r="C502" s="5"/>
      <c r="D502" s="5"/>
      <c r="E502" s="1"/>
      <c r="F502" s="5"/>
      <c r="G502" s="28" t="s">
        <v>244</v>
      </c>
      <c r="H502" s="4"/>
      <c r="I502" s="14"/>
      <c r="J502" s="29">
        <f>SUM(J495:J501)</f>
        <v>15.5</v>
      </c>
      <c r="K502" s="1"/>
      <c r="L502" s="1"/>
      <c r="M502" s="1"/>
      <c r="N502" s="1"/>
      <c r="O502" s="1"/>
      <c r="P502" s="1"/>
      <c r="Q502" s="1"/>
      <c r="R502" s="1"/>
      <c r="S502" s="1"/>
      <c r="T502" s="1"/>
      <c r="U502" s="1"/>
      <c r="V502" s="1"/>
      <c r="W502" s="1"/>
      <c r="X502" s="1"/>
      <c r="Y502" s="1"/>
      <c r="Z502" s="1"/>
    </row>
    <row r="503" spans="1:26" ht="15.75" customHeight="1">
      <c r="A503" s="37">
        <v>24</v>
      </c>
      <c r="B503" s="4" t="s">
        <v>239</v>
      </c>
      <c r="C503" s="14" t="s">
        <v>240</v>
      </c>
      <c r="D503" s="14" t="s">
        <v>241</v>
      </c>
      <c r="E503" s="229" t="s">
        <v>242</v>
      </c>
      <c r="F503" s="15" t="s">
        <v>271</v>
      </c>
      <c r="G503" s="8" t="s">
        <v>246</v>
      </c>
      <c r="H503" s="4">
        <v>2</v>
      </c>
      <c r="I503" s="14">
        <v>7.5</v>
      </c>
      <c r="J503" s="18">
        <f t="shared" ref="J503:J509" si="43">I503*H503</f>
        <v>15</v>
      </c>
      <c r="K503" s="1"/>
      <c r="L503" s="1"/>
      <c r="M503" s="1"/>
      <c r="N503" s="1"/>
      <c r="O503" s="1"/>
      <c r="P503" s="1"/>
      <c r="Q503" s="1"/>
      <c r="R503" s="1"/>
      <c r="S503" s="1"/>
      <c r="T503" s="1"/>
      <c r="U503" s="1"/>
      <c r="V503" s="1"/>
      <c r="W503" s="1"/>
      <c r="X503" s="1"/>
      <c r="Y503" s="1"/>
      <c r="Z503" s="1"/>
    </row>
    <row r="504" spans="1:26" ht="15.75" customHeight="1">
      <c r="A504" s="5"/>
      <c r="B504" s="8"/>
      <c r="C504" s="5"/>
      <c r="D504" s="5"/>
      <c r="E504" s="227"/>
      <c r="F504" s="5"/>
      <c r="G504" s="8" t="s">
        <v>247</v>
      </c>
      <c r="H504" s="4">
        <v>0</v>
      </c>
      <c r="I504" s="14">
        <v>0.01</v>
      </c>
      <c r="J504" s="18">
        <f t="shared" si="43"/>
        <v>0</v>
      </c>
      <c r="K504" s="1"/>
      <c r="L504" s="1"/>
      <c r="M504" s="1"/>
      <c r="N504" s="1"/>
      <c r="O504" s="1"/>
      <c r="P504" s="1"/>
      <c r="Q504" s="1"/>
      <c r="R504" s="1"/>
      <c r="S504" s="1"/>
      <c r="T504" s="1"/>
      <c r="U504" s="1"/>
      <c r="V504" s="1"/>
      <c r="W504" s="1"/>
      <c r="X504" s="1"/>
      <c r="Y504" s="1"/>
      <c r="Z504" s="1"/>
    </row>
    <row r="505" spans="1:26" ht="15.75" customHeight="1">
      <c r="A505" s="5"/>
      <c r="B505" s="8"/>
      <c r="C505" s="5"/>
      <c r="D505" s="5"/>
      <c r="E505" s="227"/>
      <c r="F505" s="5"/>
      <c r="G505" s="8" t="s">
        <v>36</v>
      </c>
      <c r="H505" s="4">
        <v>0</v>
      </c>
      <c r="I505" s="14">
        <v>7.5</v>
      </c>
      <c r="J505" s="18">
        <f t="shared" si="43"/>
        <v>0</v>
      </c>
      <c r="K505" s="1"/>
      <c r="L505" s="1"/>
      <c r="M505" s="1"/>
      <c r="N505" s="1"/>
      <c r="O505" s="1"/>
      <c r="P505" s="1"/>
      <c r="Q505" s="1"/>
      <c r="R505" s="1"/>
      <c r="S505" s="1"/>
      <c r="T505" s="1"/>
      <c r="U505" s="1"/>
      <c r="V505" s="1"/>
      <c r="W505" s="1"/>
      <c r="X505" s="1"/>
      <c r="Y505" s="1"/>
      <c r="Z505" s="1"/>
    </row>
    <row r="506" spans="1:26" ht="15.75" customHeight="1">
      <c r="A506" s="5"/>
      <c r="B506" s="8"/>
      <c r="C506" s="5"/>
      <c r="D506" s="5"/>
      <c r="E506" s="227"/>
      <c r="F506" s="5"/>
      <c r="G506" s="8" t="s">
        <v>248</v>
      </c>
      <c r="H506" s="4">
        <v>0</v>
      </c>
      <c r="I506" s="14">
        <v>0.5</v>
      </c>
      <c r="J506" s="18">
        <f t="shared" si="43"/>
        <v>0</v>
      </c>
      <c r="K506" s="1"/>
      <c r="L506" s="1"/>
      <c r="M506" s="1"/>
      <c r="N506" s="1"/>
      <c r="O506" s="1"/>
      <c r="P506" s="1"/>
      <c r="Q506" s="1"/>
      <c r="R506" s="1"/>
      <c r="S506" s="1"/>
      <c r="T506" s="1"/>
      <c r="U506" s="1"/>
      <c r="V506" s="1"/>
      <c r="W506" s="1"/>
      <c r="X506" s="1"/>
      <c r="Y506" s="1"/>
      <c r="Z506" s="1"/>
    </row>
    <row r="507" spans="1:26" ht="15.75" customHeight="1">
      <c r="A507" s="5"/>
      <c r="B507" s="8"/>
      <c r="C507" s="5"/>
      <c r="D507" s="5"/>
      <c r="E507" s="227"/>
      <c r="F507" s="5"/>
      <c r="G507" s="8" t="s">
        <v>249</v>
      </c>
      <c r="H507" s="4">
        <v>1</v>
      </c>
      <c r="I507" s="14">
        <v>0.5</v>
      </c>
      <c r="J507" s="18">
        <f t="shared" si="43"/>
        <v>0.5</v>
      </c>
      <c r="K507" s="1"/>
      <c r="L507" s="1"/>
      <c r="M507" s="1"/>
      <c r="N507" s="1"/>
      <c r="O507" s="1"/>
      <c r="P507" s="1"/>
      <c r="Q507" s="1"/>
      <c r="R507" s="1"/>
      <c r="S507" s="1"/>
      <c r="T507" s="1"/>
      <c r="U507" s="1"/>
      <c r="V507" s="1"/>
      <c r="W507" s="1"/>
      <c r="X507" s="1"/>
      <c r="Y507" s="1"/>
      <c r="Z507" s="1"/>
    </row>
    <row r="508" spans="1:26" ht="15.75" customHeight="1">
      <c r="A508" s="5"/>
      <c r="B508" s="8"/>
      <c r="C508" s="5"/>
      <c r="D508" s="5"/>
      <c r="E508" s="227"/>
      <c r="F508" s="5"/>
      <c r="G508" s="8" t="s">
        <v>250</v>
      </c>
      <c r="H508" s="4">
        <v>0</v>
      </c>
      <c r="I508" s="14">
        <v>0.25</v>
      </c>
      <c r="J508" s="18">
        <f t="shared" si="43"/>
        <v>0</v>
      </c>
      <c r="K508" s="1"/>
      <c r="L508" s="1"/>
      <c r="M508" s="1"/>
      <c r="N508" s="1"/>
      <c r="O508" s="1"/>
      <c r="P508" s="1"/>
      <c r="Q508" s="1"/>
      <c r="R508" s="1"/>
      <c r="S508" s="1"/>
      <c r="T508" s="1"/>
      <c r="U508" s="1"/>
      <c r="V508" s="1"/>
      <c r="W508" s="1"/>
      <c r="X508" s="1"/>
      <c r="Y508" s="1"/>
      <c r="Z508" s="1"/>
    </row>
    <row r="509" spans="1:26" ht="15.75" customHeight="1">
      <c r="A509" s="5"/>
      <c r="B509" s="8"/>
      <c r="C509" s="5"/>
      <c r="D509" s="5"/>
      <c r="E509" s="228"/>
      <c r="F509" s="5"/>
      <c r="G509" s="8" t="s">
        <v>251</v>
      </c>
      <c r="H509" s="4">
        <v>740</v>
      </c>
      <c r="I509" s="14">
        <v>0.01</v>
      </c>
      <c r="J509" s="18">
        <f t="shared" si="43"/>
        <v>7.4</v>
      </c>
      <c r="K509" s="1"/>
      <c r="L509" s="1"/>
      <c r="M509" s="1"/>
      <c r="N509" s="1"/>
      <c r="O509" s="1"/>
      <c r="P509" s="1"/>
      <c r="Q509" s="1"/>
      <c r="R509" s="1"/>
      <c r="S509" s="1"/>
      <c r="T509" s="1"/>
      <c r="U509" s="1"/>
      <c r="V509" s="1"/>
      <c r="W509" s="1"/>
      <c r="X509" s="1"/>
      <c r="Y509" s="1"/>
      <c r="Z509" s="1"/>
    </row>
    <row r="510" spans="1:26" ht="15.75" customHeight="1">
      <c r="A510" s="5"/>
      <c r="B510" s="8"/>
      <c r="C510" s="5"/>
      <c r="D510" s="5"/>
      <c r="E510" s="1"/>
      <c r="F510" s="5"/>
      <c r="G510" s="28" t="s">
        <v>244</v>
      </c>
      <c r="H510" s="4"/>
      <c r="I510" s="14"/>
      <c r="J510" s="29">
        <f>SUM(J503:J509)</f>
        <v>22.9</v>
      </c>
      <c r="K510" s="1"/>
      <c r="L510" s="1"/>
      <c r="M510" s="1"/>
      <c r="N510" s="1"/>
      <c r="O510" s="1"/>
      <c r="P510" s="1"/>
      <c r="Q510" s="1"/>
      <c r="R510" s="1"/>
      <c r="S510" s="1"/>
      <c r="T510" s="1"/>
      <c r="U510" s="1"/>
      <c r="V510" s="1"/>
      <c r="W510" s="1"/>
      <c r="X510" s="1"/>
      <c r="Y510" s="1"/>
      <c r="Z510" s="1"/>
    </row>
    <row r="511" spans="1:26" ht="15.75" customHeight="1">
      <c r="A511" s="38">
        <v>25</v>
      </c>
      <c r="B511" s="4" t="s">
        <v>239</v>
      </c>
      <c r="C511" s="14" t="s">
        <v>240</v>
      </c>
      <c r="D511" s="14" t="s">
        <v>241</v>
      </c>
      <c r="E511" s="229" t="s">
        <v>242</v>
      </c>
      <c r="F511" s="39" t="s">
        <v>272</v>
      </c>
      <c r="G511" s="8" t="s">
        <v>246</v>
      </c>
      <c r="H511" s="9">
        <v>3</v>
      </c>
      <c r="I511" s="14">
        <v>7.5</v>
      </c>
      <c r="J511" s="18">
        <f t="shared" ref="J511:J517" si="44">I511*H511</f>
        <v>22.5</v>
      </c>
      <c r="K511" s="1"/>
      <c r="L511" s="1"/>
      <c r="M511" s="1"/>
      <c r="N511" s="1"/>
      <c r="O511" s="1"/>
      <c r="P511" s="1"/>
      <c r="Q511" s="1"/>
      <c r="R511" s="1"/>
      <c r="S511" s="1"/>
      <c r="T511" s="1"/>
      <c r="U511" s="1"/>
      <c r="V511" s="1"/>
      <c r="W511" s="1"/>
      <c r="X511" s="1"/>
      <c r="Y511" s="1"/>
      <c r="Z511" s="1"/>
    </row>
    <row r="512" spans="1:26" ht="15.75" customHeight="1">
      <c r="A512" s="5"/>
      <c r="B512" s="8"/>
      <c r="C512" s="5"/>
      <c r="D512" s="5"/>
      <c r="E512" s="227"/>
      <c r="F512" s="5"/>
      <c r="G512" s="8" t="s">
        <v>247</v>
      </c>
      <c r="H512" s="9">
        <v>0</v>
      </c>
      <c r="I512" s="14">
        <v>0.01</v>
      </c>
      <c r="J512" s="18">
        <f t="shared" si="44"/>
        <v>0</v>
      </c>
      <c r="K512" s="1"/>
      <c r="L512" s="1"/>
      <c r="M512" s="1"/>
      <c r="N512" s="1"/>
      <c r="O512" s="1"/>
      <c r="P512" s="1"/>
      <c r="Q512" s="1"/>
      <c r="R512" s="1"/>
      <c r="S512" s="1"/>
      <c r="T512" s="1"/>
      <c r="U512" s="1"/>
      <c r="V512" s="1"/>
      <c r="W512" s="1"/>
      <c r="X512" s="1"/>
      <c r="Y512" s="1"/>
      <c r="Z512" s="1"/>
    </row>
    <row r="513" spans="1:26" ht="15.75" customHeight="1">
      <c r="A513" s="5"/>
      <c r="B513" s="8"/>
      <c r="C513" s="5"/>
      <c r="D513" s="5"/>
      <c r="E513" s="227"/>
      <c r="F513" s="5"/>
      <c r="G513" s="8" t="s">
        <v>36</v>
      </c>
      <c r="H513" s="9">
        <v>0</v>
      </c>
      <c r="I513" s="14">
        <v>7.5</v>
      </c>
      <c r="J513" s="18">
        <f t="shared" si="44"/>
        <v>0</v>
      </c>
      <c r="K513" s="1"/>
      <c r="L513" s="1"/>
      <c r="M513" s="1"/>
      <c r="N513" s="1"/>
      <c r="O513" s="1"/>
      <c r="P513" s="1"/>
      <c r="Q513" s="1"/>
      <c r="R513" s="1"/>
      <c r="S513" s="1"/>
      <c r="T513" s="1"/>
      <c r="U513" s="1"/>
      <c r="V513" s="1"/>
      <c r="W513" s="1"/>
      <c r="X513" s="1"/>
      <c r="Y513" s="1"/>
      <c r="Z513" s="1"/>
    </row>
    <row r="514" spans="1:26" ht="15.75" customHeight="1">
      <c r="A514" s="5"/>
      <c r="B514" s="8"/>
      <c r="C514" s="5"/>
      <c r="D514" s="5"/>
      <c r="E514" s="227"/>
      <c r="F514" s="5"/>
      <c r="G514" s="8" t="s">
        <v>248</v>
      </c>
      <c r="H514" s="4">
        <v>0</v>
      </c>
      <c r="I514" s="14">
        <v>0.5</v>
      </c>
      <c r="J514" s="18">
        <f t="shared" si="44"/>
        <v>0</v>
      </c>
      <c r="K514" s="1"/>
      <c r="L514" s="1"/>
      <c r="M514" s="1"/>
      <c r="N514" s="1"/>
      <c r="O514" s="1"/>
      <c r="P514" s="1"/>
      <c r="Q514" s="1"/>
      <c r="R514" s="1"/>
      <c r="S514" s="1"/>
      <c r="T514" s="1"/>
      <c r="U514" s="1"/>
      <c r="V514" s="1"/>
      <c r="W514" s="1"/>
      <c r="X514" s="1"/>
      <c r="Y514" s="1"/>
      <c r="Z514" s="1"/>
    </row>
    <row r="515" spans="1:26" ht="15.75" customHeight="1">
      <c r="A515" s="5"/>
      <c r="B515" s="8"/>
      <c r="C515" s="5"/>
      <c r="D515" s="5"/>
      <c r="E515" s="227"/>
      <c r="F515" s="5"/>
      <c r="G515" s="8" t="s">
        <v>249</v>
      </c>
      <c r="H515" s="4">
        <v>0</v>
      </c>
      <c r="I515" s="14">
        <v>0.5</v>
      </c>
      <c r="J515" s="18">
        <f t="shared" si="44"/>
        <v>0</v>
      </c>
      <c r="K515" s="1"/>
      <c r="L515" s="1"/>
      <c r="M515" s="1"/>
      <c r="N515" s="1"/>
      <c r="O515" s="1"/>
      <c r="P515" s="1"/>
      <c r="Q515" s="1"/>
      <c r="R515" s="1"/>
      <c r="S515" s="1"/>
      <c r="T515" s="1"/>
      <c r="U515" s="1"/>
      <c r="V515" s="1"/>
      <c r="W515" s="1"/>
      <c r="X515" s="1"/>
      <c r="Y515" s="1"/>
      <c r="Z515" s="1"/>
    </row>
    <row r="516" spans="1:26" ht="15.75" customHeight="1">
      <c r="A516" s="5"/>
      <c r="B516" s="8"/>
      <c r="C516" s="5"/>
      <c r="D516" s="5"/>
      <c r="E516" s="227"/>
      <c r="F516" s="5"/>
      <c r="G516" s="8" t="s">
        <v>250</v>
      </c>
      <c r="H516" s="4">
        <v>0</v>
      </c>
      <c r="I516" s="14">
        <v>0.25</v>
      </c>
      <c r="J516" s="18">
        <f t="shared" si="44"/>
        <v>0</v>
      </c>
      <c r="K516" s="1"/>
      <c r="L516" s="1"/>
      <c r="M516" s="1"/>
      <c r="N516" s="1"/>
      <c r="O516" s="1"/>
      <c r="P516" s="1"/>
      <c r="Q516" s="1"/>
      <c r="R516" s="1"/>
      <c r="S516" s="1"/>
      <c r="T516" s="1"/>
      <c r="U516" s="1"/>
      <c r="V516" s="1"/>
      <c r="W516" s="1"/>
      <c r="X516" s="1"/>
      <c r="Y516" s="1"/>
      <c r="Z516" s="1"/>
    </row>
    <row r="517" spans="1:26" ht="15.75" customHeight="1">
      <c r="A517" s="5"/>
      <c r="B517" s="8"/>
      <c r="C517" s="5"/>
      <c r="D517" s="5"/>
      <c r="E517" s="228"/>
      <c r="F517" s="5"/>
      <c r="G517" s="8" t="s">
        <v>251</v>
      </c>
      <c r="H517" s="4">
        <v>650</v>
      </c>
      <c r="I517" s="14">
        <v>0.01</v>
      </c>
      <c r="J517" s="18">
        <f t="shared" si="44"/>
        <v>6.5</v>
      </c>
      <c r="K517" s="1"/>
      <c r="L517" s="1"/>
      <c r="M517" s="1"/>
      <c r="N517" s="1"/>
      <c r="O517" s="1"/>
      <c r="P517" s="1"/>
      <c r="Q517" s="1"/>
      <c r="R517" s="1"/>
      <c r="S517" s="1"/>
      <c r="T517" s="1"/>
      <c r="U517" s="1"/>
      <c r="V517" s="1"/>
      <c r="W517" s="1"/>
      <c r="X517" s="1"/>
      <c r="Y517" s="1"/>
      <c r="Z517" s="1"/>
    </row>
    <row r="518" spans="1:26" ht="15.75" customHeight="1">
      <c r="A518" s="5"/>
      <c r="B518" s="8"/>
      <c r="C518" s="5"/>
      <c r="D518" s="5"/>
      <c r="E518" s="1"/>
      <c r="F518" s="5"/>
      <c r="G518" s="28" t="s">
        <v>244</v>
      </c>
      <c r="H518" s="4"/>
      <c r="I518" s="10" t="s">
        <v>244</v>
      </c>
      <c r="J518" s="29">
        <f>SUM(J511:J517)</f>
        <v>29</v>
      </c>
      <c r="K518" s="1"/>
      <c r="L518" s="1"/>
      <c r="M518" s="1"/>
      <c r="N518" s="1"/>
      <c r="O518" s="1"/>
      <c r="P518" s="1"/>
      <c r="Q518" s="1"/>
      <c r="R518" s="1"/>
      <c r="S518" s="1"/>
      <c r="T518" s="1"/>
      <c r="U518" s="1"/>
      <c r="V518" s="1"/>
      <c r="W518" s="1"/>
      <c r="X518" s="1"/>
      <c r="Y518" s="1"/>
      <c r="Z518" s="1"/>
    </row>
    <row r="519" spans="1:26" ht="15.75" customHeight="1">
      <c r="A519" s="14">
        <v>26</v>
      </c>
      <c r="B519" s="4" t="s">
        <v>239</v>
      </c>
      <c r="C519" s="14" t="s">
        <v>240</v>
      </c>
      <c r="D519" s="14" t="s">
        <v>241</v>
      </c>
      <c r="E519" s="229" t="s">
        <v>242</v>
      </c>
      <c r="F519" s="39" t="s">
        <v>273</v>
      </c>
      <c r="G519" s="8" t="s">
        <v>246</v>
      </c>
      <c r="H519" s="9">
        <v>0</v>
      </c>
      <c r="I519" s="14">
        <v>7.5</v>
      </c>
      <c r="J519" s="18">
        <f t="shared" ref="J519:J525" si="45">I519*H519</f>
        <v>0</v>
      </c>
      <c r="K519" s="1"/>
      <c r="L519" s="1"/>
      <c r="M519" s="1"/>
      <c r="N519" s="1"/>
      <c r="O519" s="1"/>
      <c r="P519" s="1"/>
      <c r="Q519" s="1"/>
      <c r="R519" s="1"/>
      <c r="S519" s="1"/>
      <c r="T519" s="1"/>
      <c r="U519" s="1"/>
      <c r="V519" s="1"/>
      <c r="W519" s="1"/>
      <c r="X519" s="1"/>
      <c r="Y519" s="1"/>
      <c r="Z519" s="1"/>
    </row>
    <row r="520" spans="1:26" ht="15.75" customHeight="1">
      <c r="A520" s="5"/>
      <c r="B520" s="8"/>
      <c r="C520" s="5"/>
      <c r="D520" s="5"/>
      <c r="E520" s="227"/>
      <c r="F520" s="5"/>
      <c r="G520" s="8" t="s">
        <v>247</v>
      </c>
      <c r="H520" s="9">
        <v>0</v>
      </c>
      <c r="I520" s="14">
        <v>0.01</v>
      </c>
      <c r="J520" s="18">
        <f t="shared" si="45"/>
        <v>0</v>
      </c>
      <c r="K520" s="1"/>
      <c r="L520" s="1"/>
      <c r="M520" s="1"/>
      <c r="N520" s="1"/>
      <c r="O520" s="1"/>
      <c r="P520" s="1"/>
      <c r="Q520" s="1"/>
      <c r="R520" s="1"/>
      <c r="S520" s="1"/>
      <c r="T520" s="1"/>
      <c r="U520" s="1"/>
      <c r="V520" s="1"/>
      <c r="W520" s="1"/>
      <c r="X520" s="1"/>
      <c r="Y520" s="1"/>
      <c r="Z520" s="1"/>
    </row>
    <row r="521" spans="1:26" ht="15.75" customHeight="1">
      <c r="A521" s="5"/>
      <c r="B521" s="8"/>
      <c r="C521" s="5"/>
      <c r="D521" s="5"/>
      <c r="E521" s="227"/>
      <c r="F521" s="5"/>
      <c r="G521" s="8" t="s">
        <v>36</v>
      </c>
      <c r="H521" s="9">
        <v>0</v>
      </c>
      <c r="I521" s="14">
        <v>7.5</v>
      </c>
      <c r="J521" s="18">
        <f t="shared" si="45"/>
        <v>0</v>
      </c>
      <c r="K521" s="1"/>
      <c r="L521" s="1"/>
      <c r="M521" s="1"/>
      <c r="N521" s="1"/>
      <c r="O521" s="1"/>
      <c r="P521" s="1"/>
      <c r="Q521" s="1"/>
      <c r="R521" s="1"/>
      <c r="S521" s="1"/>
      <c r="T521" s="1"/>
      <c r="U521" s="1"/>
      <c r="V521" s="1"/>
      <c r="W521" s="1"/>
      <c r="X521" s="1"/>
      <c r="Y521" s="1"/>
      <c r="Z521" s="1"/>
    </row>
    <row r="522" spans="1:26" ht="15.75" customHeight="1">
      <c r="A522" s="5"/>
      <c r="B522" s="8"/>
      <c r="C522" s="5"/>
      <c r="D522" s="5"/>
      <c r="E522" s="227"/>
      <c r="F522" s="5"/>
      <c r="G522" s="8" t="s">
        <v>248</v>
      </c>
      <c r="H522" s="4">
        <v>1</v>
      </c>
      <c r="I522" s="14">
        <v>0.5</v>
      </c>
      <c r="J522" s="18">
        <f t="shared" si="45"/>
        <v>0.5</v>
      </c>
      <c r="K522" s="1"/>
      <c r="L522" s="1"/>
      <c r="M522" s="1"/>
      <c r="N522" s="1"/>
      <c r="O522" s="1"/>
      <c r="P522" s="1"/>
      <c r="Q522" s="1"/>
      <c r="R522" s="1"/>
      <c r="S522" s="1"/>
      <c r="T522" s="1"/>
      <c r="U522" s="1"/>
      <c r="V522" s="1"/>
      <c r="W522" s="1"/>
      <c r="X522" s="1"/>
      <c r="Y522" s="1"/>
      <c r="Z522" s="1"/>
    </row>
    <row r="523" spans="1:26" ht="15.75" customHeight="1">
      <c r="A523" s="5"/>
      <c r="B523" s="8"/>
      <c r="C523" s="5"/>
      <c r="D523" s="5"/>
      <c r="E523" s="227"/>
      <c r="F523" s="5"/>
      <c r="G523" s="8" t="s">
        <v>249</v>
      </c>
      <c r="H523" s="4">
        <v>0</v>
      </c>
      <c r="I523" s="14">
        <v>0.5</v>
      </c>
      <c r="J523" s="18">
        <f t="shared" si="45"/>
        <v>0</v>
      </c>
      <c r="K523" s="1"/>
      <c r="L523" s="1"/>
      <c r="M523" s="1"/>
      <c r="N523" s="1"/>
      <c r="O523" s="1"/>
      <c r="P523" s="1"/>
      <c r="Q523" s="1"/>
      <c r="R523" s="1"/>
      <c r="S523" s="1"/>
      <c r="T523" s="1"/>
      <c r="U523" s="1"/>
      <c r="V523" s="1"/>
      <c r="W523" s="1"/>
      <c r="X523" s="1"/>
      <c r="Y523" s="1"/>
      <c r="Z523" s="1"/>
    </row>
    <row r="524" spans="1:26" ht="15.75" customHeight="1">
      <c r="A524" s="5"/>
      <c r="B524" s="8"/>
      <c r="C524" s="5"/>
      <c r="D524" s="5"/>
      <c r="E524" s="227"/>
      <c r="F524" s="5"/>
      <c r="G524" s="8" t="s">
        <v>250</v>
      </c>
      <c r="H524" s="4">
        <v>0</v>
      </c>
      <c r="I524" s="14">
        <v>0.25</v>
      </c>
      <c r="J524" s="18">
        <f t="shared" si="45"/>
        <v>0</v>
      </c>
      <c r="K524" s="1"/>
      <c r="L524" s="1"/>
      <c r="M524" s="1"/>
      <c r="N524" s="1"/>
      <c r="O524" s="1"/>
      <c r="P524" s="1"/>
      <c r="Q524" s="1"/>
      <c r="R524" s="1"/>
      <c r="S524" s="1"/>
      <c r="T524" s="1"/>
      <c r="U524" s="1"/>
      <c r="V524" s="1"/>
      <c r="W524" s="1"/>
      <c r="X524" s="1"/>
      <c r="Y524" s="1"/>
      <c r="Z524" s="1"/>
    </row>
    <row r="525" spans="1:26" ht="15.75" customHeight="1">
      <c r="A525" s="5"/>
      <c r="B525" s="8"/>
      <c r="C525" s="5"/>
      <c r="D525" s="5"/>
      <c r="E525" s="228"/>
      <c r="F525" s="5"/>
      <c r="G525" s="8" t="s">
        <v>251</v>
      </c>
      <c r="H525" s="4"/>
      <c r="I525" s="14">
        <v>0.01</v>
      </c>
      <c r="J525" s="18">
        <f t="shared" si="45"/>
        <v>0</v>
      </c>
      <c r="K525" s="1"/>
      <c r="L525" s="1"/>
      <c r="M525" s="1"/>
      <c r="N525" s="1"/>
      <c r="O525" s="1"/>
      <c r="P525" s="1"/>
      <c r="Q525" s="1"/>
      <c r="R525" s="1"/>
      <c r="S525" s="1"/>
      <c r="T525" s="1"/>
      <c r="U525" s="1"/>
      <c r="V525" s="1"/>
      <c r="W525" s="1"/>
      <c r="X525" s="1"/>
      <c r="Y525" s="1"/>
      <c r="Z525" s="1"/>
    </row>
    <row r="526" spans="1:26" ht="15.75" customHeight="1">
      <c r="A526" s="5"/>
      <c r="B526" s="8"/>
      <c r="C526" s="5"/>
      <c r="D526" s="5"/>
      <c r="E526" s="1"/>
      <c r="F526" s="5"/>
      <c r="G526" s="28" t="s">
        <v>244</v>
      </c>
      <c r="H526" s="4"/>
      <c r="I526" s="10" t="s">
        <v>244</v>
      </c>
      <c r="J526" s="29">
        <f>SUM(J519:J525)</f>
        <v>0.5</v>
      </c>
      <c r="K526" s="1"/>
      <c r="L526" s="1"/>
      <c r="M526" s="1"/>
      <c r="N526" s="1"/>
      <c r="O526" s="1"/>
      <c r="P526" s="1"/>
      <c r="Q526" s="1"/>
      <c r="R526" s="1"/>
      <c r="S526" s="1"/>
      <c r="T526" s="1"/>
      <c r="U526" s="1"/>
      <c r="V526" s="1"/>
      <c r="W526" s="1"/>
      <c r="X526" s="1"/>
      <c r="Y526" s="1"/>
      <c r="Z526" s="1"/>
    </row>
    <row r="527" spans="1:26" ht="15.75" customHeight="1">
      <c r="A527" s="14">
        <v>27</v>
      </c>
      <c r="B527" s="4" t="s">
        <v>239</v>
      </c>
      <c r="C527" s="14" t="s">
        <v>240</v>
      </c>
      <c r="D527" s="14" t="s">
        <v>241</v>
      </c>
      <c r="E527" s="229" t="s">
        <v>242</v>
      </c>
      <c r="F527" s="39" t="s">
        <v>274</v>
      </c>
      <c r="G527" s="8" t="s">
        <v>246</v>
      </c>
      <c r="H527" s="9">
        <v>2</v>
      </c>
      <c r="I527" s="14">
        <v>7.5</v>
      </c>
      <c r="J527" s="18">
        <f t="shared" ref="J527:J533" si="46">I527*H527</f>
        <v>15</v>
      </c>
      <c r="K527" s="1"/>
      <c r="L527" s="1"/>
      <c r="M527" s="1"/>
      <c r="N527" s="1"/>
      <c r="O527" s="1"/>
      <c r="P527" s="1"/>
      <c r="Q527" s="1"/>
      <c r="R527" s="1"/>
      <c r="S527" s="1"/>
      <c r="T527" s="1"/>
      <c r="U527" s="1"/>
      <c r="V527" s="1"/>
      <c r="W527" s="1"/>
      <c r="X527" s="1"/>
      <c r="Y527" s="1"/>
      <c r="Z527" s="1"/>
    </row>
    <row r="528" spans="1:26" ht="15.75" customHeight="1">
      <c r="A528" s="5"/>
      <c r="B528" s="8"/>
      <c r="C528" s="5"/>
      <c r="D528" s="5"/>
      <c r="E528" s="227"/>
      <c r="F528" s="5"/>
      <c r="G528" s="8" t="s">
        <v>247</v>
      </c>
      <c r="H528" s="9">
        <v>0</v>
      </c>
      <c r="I528" s="14">
        <v>0.01</v>
      </c>
      <c r="J528" s="18">
        <f t="shared" si="46"/>
        <v>0</v>
      </c>
      <c r="K528" s="1"/>
      <c r="L528" s="1"/>
      <c r="M528" s="1"/>
      <c r="N528" s="1"/>
      <c r="O528" s="1"/>
      <c r="P528" s="1"/>
      <c r="Q528" s="1"/>
      <c r="R528" s="1"/>
      <c r="S528" s="1"/>
      <c r="T528" s="1"/>
      <c r="U528" s="1"/>
      <c r="V528" s="1"/>
      <c r="W528" s="1"/>
      <c r="X528" s="1"/>
      <c r="Y528" s="1"/>
      <c r="Z528" s="1"/>
    </row>
    <row r="529" spans="1:26" ht="15.75" customHeight="1">
      <c r="A529" s="5"/>
      <c r="B529" s="8"/>
      <c r="C529" s="5"/>
      <c r="D529" s="5"/>
      <c r="E529" s="227"/>
      <c r="F529" s="5"/>
      <c r="G529" s="8" t="s">
        <v>36</v>
      </c>
      <c r="H529" s="9">
        <v>0</v>
      </c>
      <c r="I529" s="14">
        <v>7.5</v>
      </c>
      <c r="J529" s="18">
        <f t="shared" si="46"/>
        <v>0</v>
      </c>
      <c r="K529" s="1"/>
      <c r="L529" s="1"/>
      <c r="M529" s="1"/>
      <c r="N529" s="1"/>
      <c r="O529" s="1"/>
      <c r="P529" s="1"/>
      <c r="Q529" s="1"/>
      <c r="R529" s="1"/>
      <c r="S529" s="1"/>
      <c r="T529" s="1"/>
      <c r="U529" s="1"/>
      <c r="V529" s="1"/>
      <c r="W529" s="1"/>
      <c r="X529" s="1"/>
      <c r="Y529" s="1"/>
      <c r="Z529" s="1"/>
    </row>
    <row r="530" spans="1:26" ht="15.75" customHeight="1">
      <c r="A530" s="5"/>
      <c r="B530" s="8"/>
      <c r="C530" s="5"/>
      <c r="D530" s="5"/>
      <c r="E530" s="227"/>
      <c r="F530" s="5"/>
      <c r="G530" s="8" t="s">
        <v>248</v>
      </c>
      <c r="H530" s="4">
        <v>1</v>
      </c>
      <c r="I530" s="14">
        <v>0.5</v>
      </c>
      <c r="J530" s="18">
        <f t="shared" si="46"/>
        <v>0.5</v>
      </c>
      <c r="K530" s="1"/>
      <c r="L530" s="1"/>
      <c r="M530" s="1"/>
      <c r="N530" s="1"/>
      <c r="O530" s="1"/>
      <c r="P530" s="1"/>
      <c r="Q530" s="1"/>
      <c r="R530" s="1"/>
      <c r="S530" s="1"/>
      <c r="T530" s="1"/>
      <c r="U530" s="1"/>
      <c r="V530" s="1"/>
      <c r="W530" s="1"/>
      <c r="X530" s="1"/>
      <c r="Y530" s="1"/>
      <c r="Z530" s="1"/>
    </row>
    <row r="531" spans="1:26" ht="15.75" customHeight="1">
      <c r="A531" s="5"/>
      <c r="B531" s="8"/>
      <c r="C531" s="5"/>
      <c r="D531" s="5"/>
      <c r="E531" s="227"/>
      <c r="F531" s="5"/>
      <c r="G531" s="8" t="s">
        <v>249</v>
      </c>
      <c r="H531" s="4">
        <v>1</v>
      </c>
      <c r="I531" s="14">
        <v>0.5</v>
      </c>
      <c r="J531" s="18">
        <f t="shared" si="46"/>
        <v>0.5</v>
      </c>
      <c r="K531" s="1"/>
      <c r="L531" s="1"/>
      <c r="M531" s="1"/>
      <c r="N531" s="1"/>
      <c r="O531" s="1"/>
      <c r="P531" s="1"/>
      <c r="Q531" s="1"/>
      <c r="R531" s="1"/>
      <c r="S531" s="1"/>
      <c r="T531" s="1"/>
      <c r="U531" s="1"/>
      <c r="V531" s="1"/>
      <c r="W531" s="1"/>
      <c r="X531" s="1"/>
      <c r="Y531" s="1"/>
      <c r="Z531" s="1"/>
    </row>
    <row r="532" spans="1:26" ht="15.75" customHeight="1">
      <c r="A532" s="5"/>
      <c r="B532" s="8"/>
      <c r="C532" s="5"/>
      <c r="D532" s="5"/>
      <c r="E532" s="227"/>
      <c r="F532" s="5"/>
      <c r="G532" s="8" t="s">
        <v>250</v>
      </c>
      <c r="H532" s="4">
        <v>0</v>
      </c>
      <c r="I532" s="14">
        <v>0.25</v>
      </c>
      <c r="J532" s="18">
        <f t="shared" si="46"/>
        <v>0</v>
      </c>
      <c r="K532" s="1"/>
      <c r="L532" s="1"/>
      <c r="M532" s="1"/>
      <c r="N532" s="1"/>
      <c r="O532" s="1"/>
      <c r="P532" s="1"/>
      <c r="Q532" s="1"/>
      <c r="R532" s="1"/>
      <c r="S532" s="1"/>
      <c r="T532" s="1"/>
      <c r="U532" s="1"/>
      <c r="V532" s="1"/>
      <c r="W532" s="1"/>
      <c r="X532" s="1"/>
      <c r="Y532" s="1"/>
      <c r="Z532" s="1"/>
    </row>
    <row r="533" spans="1:26" ht="15.75" customHeight="1">
      <c r="A533" s="5"/>
      <c r="B533" s="8"/>
      <c r="C533" s="5"/>
      <c r="D533" s="5"/>
      <c r="E533" s="228"/>
      <c r="F533" s="5"/>
      <c r="G533" s="8" t="s">
        <v>251</v>
      </c>
      <c r="H533" s="4">
        <v>1080</v>
      </c>
      <c r="I533" s="14">
        <v>0.01</v>
      </c>
      <c r="J533" s="18">
        <f t="shared" si="46"/>
        <v>10.8</v>
      </c>
      <c r="K533" s="1"/>
      <c r="L533" s="1"/>
      <c r="M533" s="1"/>
      <c r="N533" s="1"/>
      <c r="O533" s="1"/>
      <c r="P533" s="1"/>
      <c r="Q533" s="1"/>
      <c r="R533" s="1"/>
      <c r="S533" s="1"/>
      <c r="T533" s="1"/>
      <c r="U533" s="1"/>
      <c r="V533" s="1"/>
      <c r="W533" s="1"/>
      <c r="X533" s="1"/>
      <c r="Y533" s="1"/>
      <c r="Z533" s="1"/>
    </row>
    <row r="534" spans="1:26" ht="15.75" customHeight="1">
      <c r="A534" s="5"/>
      <c r="B534" s="8"/>
      <c r="C534" s="5"/>
      <c r="D534" s="5"/>
      <c r="E534" s="1"/>
      <c r="F534" s="5"/>
      <c r="G534" s="28" t="s">
        <v>244</v>
      </c>
      <c r="H534" s="4"/>
      <c r="I534" s="10" t="s">
        <v>244</v>
      </c>
      <c r="J534" s="29">
        <f>SUM(J527:J533)</f>
        <v>26.8</v>
      </c>
      <c r="K534" s="1"/>
      <c r="L534" s="1"/>
      <c r="M534" s="1"/>
      <c r="N534" s="1"/>
      <c r="O534" s="1"/>
      <c r="P534" s="1"/>
      <c r="Q534" s="1"/>
      <c r="R534" s="1"/>
      <c r="S534" s="1"/>
      <c r="T534" s="1"/>
      <c r="U534" s="1"/>
      <c r="V534" s="1"/>
      <c r="W534" s="1"/>
      <c r="X534" s="1"/>
      <c r="Y534" s="1"/>
      <c r="Z534" s="1"/>
    </row>
    <row r="535" spans="1:26" ht="15.75" customHeight="1">
      <c r="A535" s="14">
        <v>28</v>
      </c>
      <c r="B535" s="4" t="s">
        <v>239</v>
      </c>
      <c r="C535" s="14" t="s">
        <v>240</v>
      </c>
      <c r="D535" s="14" t="s">
        <v>241</v>
      </c>
      <c r="E535" s="229" t="s">
        <v>242</v>
      </c>
      <c r="F535" s="40" t="s">
        <v>275</v>
      </c>
      <c r="G535" s="8" t="s">
        <v>246</v>
      </c>
      <c r="H535" s="9">
        <v>0</v>
      </c>
      <c r="I535" s="14">
        <v>7.5</v>
      </c>
      <c r="J535" s="18">
        <f t="shared" ref="J535:J541" si="47">I535*H535</f>
        <v>0</v>
      </c>
      <c r="K535" s="1"/>
      <c r="L535" s="1"/>
      <c r="M535" s="1"/>
      <c r="N535" s="1"/>
      <c r="O535" s="1"/>
      <c r="P535" s="1"/>
      <c r="Q535" s="1"/>
      <c r="R535" s="1"/>
      <c r="S535" s="1"/>
      <c r="T535" s="1"/>
      <c r="U535" s="1"/>
      <c r="V535" s="1"/>
      <c r="W535" s="1"/>
      <c r="X535" s="1"/>
      <c r="Y535" s="1"/>
      <c r="Z535" s="1"/>
    </row>
    <row r="536" spans="1:26" ht="15.75" customHeight="1">
      <c r="A536" s="5"/>
      <c r="B536" s="8"/>
      <c r="C536" s="5"/>
      <c r="D536" s="5"/>
      <c r="E536" s="227"/>
      <c r="F536" s="5"/>
      <c r="G536" s="8" t="s">
        <v>247</v>
      </c>
      <c r="H536" s="9">
        <v>0</v>
      </c>
      <c r="I536" s="14">
        <v>0.01</v>
      </c>
      <c r="J536" s="18">
        <f t="shared" si="47"/>
        <v>0</v>
      </c>
      <c r="K536" s="1"/>
      <c r="L536" s="1"/>
      <c r="M536" s="1"/>
      <c r="N536" s="1"/>
      <c r="O536" s="1"/>
      <c r="P536" s="1"/>
      <c r="Q536" s="1"/>
      <c r="R536" s="1"/>
      <c r="S536" s="1"/>
      <c r="T536" s="1"/>
      <c r="U536" s="1"/>
      <c r="V536" s="1"/>
      <c r="W536" s="1"/>
      <c r="X536" s="1"/>
      <c r="Y536" s="1"/>
      <c r="Z536" s="1"/>
    </row>
    <row r="537" spans="1:26" ht="15.75" customHeight="1">
      <c r="A537" s="5"/>
      <c r="B537" s="8"/>
      <c r="C537" s="5"/>
      <c r="D537" s="5"/>
      <c r="E537" s="227"/>
      <c r="F537" s="5"/>
      <c r="G537" s="8" t="s">
        <v>36</v>
      </c>
      <c r="H537" s="9">
        <v>0</v>
      </c>
      <c r="I537" s="14">
        <v>7.5</v>
      </c>
      <c r="J537" s="18">
        <f t="shared" si="47"/>
        <v>0</v>
      </c>
      <c r="K537" s="1"/>
      <c r="L537" s="1"/>
      <c r="M537" s="1"/>
      <c r="N537" s="1"/>
      <c r="O537" s="1"/>
      <c r="P537" s="1"/>
      <c r="Q537" s="1"/>
      <c r="R537" s="1"/>
      <c r="S537" s="1"/>
      <c r="T537" s="1"/>
      <c r="U537" s="1"/>
      <c r="V537" s="1"/>
      <c r="W537" s="1"/>
      <c r="X537" s="1"/>
      <c r="Y537" s="1"/>
      <c r="Z537" s="1"/>
    </row>
    <row r="538" spans="1:26" ht="15.75" customHeight="1">
      <c r="A538" s="5"/>
      <c r="B538" s="8"/>
      <c r="C538" s="5"/>
      <c r="D538" s="5"/>
      <c r="E538" s="227"/>
      <c r="F538" s="5"/>
      <c r="G538" s="8" t="s">
        <v>248</v>
      </c>
      <c r="H538" s="4">
        <v>1</v>
      </c>
      <c r="I538" s="14">
        <v>0.5</v>
      </c>
      <c r="J538" s="18">
        <f t="shared" si="47"/>
        <v>0.5</v>
      </c>
      <c r="K538" s="1"/>
      <c r="L538" s="1"/>
      <c r="M538" s="1"/>
      <c r="N538" s="1"/>
      <c r="O538" s="1"/>
      <c r="P538" s="1"/>
      <c r="Q538" s="1"/>
      <c r="R538" s="1"/>
      <c r="S538" s="1"/>
      <c r="T538" s="1"/>
      <c r="U538" s="1"/>
      <c r="V538" s="1"/>
      <c r="W538" s="1"/>
      <c r="X538" s="1"/>
      <c r="Y538" s="1"/>
      <c r="Z538" s="1"/>
    </row>
    <row r="539" spans="1:26" ht="15.75" customHeight="1">
      <c r="A539" s="5"/>
      <c r="B539" s="8"/>
      <c r="C539" s="5"/>
      <c r="D539" s="5"/>
      <c r="E539" s="227"/>
      <c r="F539" s="5"/>
      <c r="G539" s="8" t="s">
        <v>249</v>
      </c>
      <c r="H539" s="4"/>
      <c r="I539" s="14">
        <v>0.5</v>
      </c>
      <c r="J539" s="18">
        <f t="shared" si="47"/>
        <v>0</v>
      </c>
      <c r="K539" s="1"/>
      <c r="L539" s="1"/>
      <c r="M539" s="1"/>
      <c r="N539" s="1"/>
      <c r="O539" s="1"/>
      <c r="P539" s="1"/>
      <c r="Q539" s="1"/>
      <c r="R539" s="1"/>
      <c r="S539" s="1"/>
      <c r="T539" s="1"/>
      <c r="U539" s="1"/>
      <c r="V539" s="1"/>
      <c r="W539" s="1"/>
      <c r="X539" s="1"/>
      <c r="Y539" s="1"/>
      <c r="Z539" s="1"/>
    </row>
    <row r="540" spans="1:26" ht="15.75" customHeight="1">
      <c r="A540" s="5"/>
      <c r="B540" s="8"/>
      <c r="C540" s="5"/>
      <c r="D540" s="5"/>
      <c r="E540" s="227"/>
      <c r="F540" s="5"/>
      <c r="G540" s="8" t="s">
        <v>250</v>
      </c>
      <c r="H540" s="4">
        <v>0</v>
      </c>
      <c r="I540" s="14">
        <v>0.25</v>
      </c>
      <c r="J540" s="18">
        <f t="shared" si="47"/>
        <v>0</v>
      </c>
      <c r="K540" s="1"/>
      <c r="L540" s="1"/>
      <c r="M540" s="1"/>
      <c r="N540" s="1"/>
      <c r="O540" s="1"/>
      <c r="P540" s="1"/>
      <c r="Q540" s="1"/>
      <c r="R540" s="1"/>
      <c r="S540" s="1"/>
      <c r="T540" s="1"/>
      <c r="U540" s="1"/>
      <c r="V540" s="1"/>
      <c r="W540" s="1"/>
      <c r="X540" s="1"/>
      <c r="Y540" s="1"/>
      <c r="Z540" s="1"/>
    </row>
    <row r="541" spans="1:26" ht="15.75" customHeight="1">
      <c r="A541" s="5"/>
      <c r="B541" s="8"/>
      <c r="C541" s="5"/>
      <c r="D541" s="5"/>
      <c r="E541" s="228"/>
      <c r="F541" s="5"/>
      <c r="G541" s="8" t="s">
        <v>251</v>
      </c>
      <c r="H541" s="4">
        <v>2580</v>
      </c>
      <c r="I541" s="14">
        <v>0.01</v>
      </c>
      <c r="J541" s="18">
        <f t="shared" si="47"/>
        <v>25.8</v>
      </c>
      <c r="K541" s="1"/>
      <c r="L541" s="1"/>
      <c r="M541" s="1"/>
      <c r="N541" s="1"/>
      <c r="O541" s="1"/>
      <c r="P541" s="1"/>
      <c r="Q541" s="1"/>
      <c r="R541" s="1"/>
      <c r="S541" s="1"/>
      <c r="T541" s="1"/>
      <c r="U541" s="1"/>
      <c r="V541" s="1"/>
      <c r="W541" s="1"/>
      <c r="X541" s="1"/>
      <c r="Y541" s="1"/>
      <c r="Z541" s="1"/>
    </row>
    <row r="542" spans="1:26" ht="15.75" customHeight="1">
      <c r="A542" s="5"/>
      <c r="B542" s="8"/>
      <c r="C542" s="5"/>
      <c r="D542" s="5"/>
      <c r="E542" s="1"/>
      <c r="F542" s="5"/>
      <c r="G542" s="28" t="s">
        <v>244</v>
      </c>
      <c r="H542" s="4"/>
      <c r="I542" s="10" t="s">
        <v>244</v>
      </c>
      <c r="J542" s="29">
        <f>SUM(J535:J541)</f>
        <v>26.3</v>
      </c>
      <c r="K542" s="1"/>
      <c r="L542" s="1"/>
      <c r="M542" s="1"/>
      <c r="N542" s="1"/>
      <c r="O542" s="1"/>
      <c r="P542" s="1"/>
      <c r="Q542" s="1"/>
      <c r="R542" s="1"/>
      <c r="S542" s="1"/>
      <c r="T542" s="1"/>
      <c r="U542" s="1"/>
      <c r="V542" s="1"/>
      <c r="W542" s="1"/>
      <c r="X542" s="1"/>
      <c r="Y542" s="1"/>
      <c r="Z542" s="1"/>
    </row>
    <row r="543" spans="1:26" ht="15.75" customHeight="1">
      <c r="A543" s="14">
        <v>29</v>
      </c>
      <c r="B543" s="4" t="s">
        <v>239</v>
      </c>
      <c r="C543" s="14" t="s">
        <v>240</v>
      </c>
      <c r="D543" s="14" t="s">
        <v>241</v>
      </c>
      <c r="E543" s="229" t="s">
        <v>242</v>
      </c>
      <c r="F543" s="40" t="s">
        <v>276</v>
      </c>
      <c r="G543" s="8" t="s">
        <v>246</v>
      </c>
      <c r="H543" s="9">
        <v>2</v>
      </c>
      <c r="I543" s="14">
        <v>7.5</v>
      </c>
      <c r="J543" s="18">
        <f t="shared" ref="J543:J549" si="48">I543*H543</f>
        <v>15</v>
      </c>
      <c r="K543" s="1"/>
      <c r="L543" s="1"/>
      <c r="M543" s="1"/>
      <c r="N543" s="1"/>
      <c r="O543" s="1"/>
      <c r="P543" s="1"/>
      <c r="Q543" s="1"/>
      <c r="R543" s="1"/>
      <c r="S543" s="1"/>
      <c r="T543" s="1"/>
      <c r="U543" s="1"/>
      <c r="V543" s="1"/>
      <c r="W543" s="1"/>
      <c r="X543" s="1"/>
      <c r="Y543" s="1"/>
      <c r="Z543" s="1"/>
    </row>
    <row r="544" spans="1:26" ht="15.75" customHeight="1">
      <c r="A544" s="5"/>
      <c r="B544" s="8"/>
      <c r="C544" s="5"/>
      <c r="D544" s="5"/>
      <c r="E544" s="227"/>
      <c r="F544" s="5"/>
      <c r="G544" s="8" t="s">
        <v>247</v>
      </c>
      <c r="H544" s="9">
        <v>0</v>
      </c>
      <c r="I544" s="14">
        <v>0.01</v>
      </c>
      <c r="J544" s="18">
        <f t="shared" si="48"/>
        <v>0</v>
      </c>
      <c r="K544" s="1"/>
      <c r="L544" s="1"/>
      <c r="M544" s="1"/>
      <c r="N544" s="1"/>
      <c r="O544" s="1"/>
      <c r="P544" s="1"/>
      <c r="Q544" s="1"/>
      <c r="R544" s="1"/>
      <c r="S544" s="1"/>
      <c r="T544" s="1"/>
      <c r="U544" s="1"/>
      <c r="V544" s="1"/>
      <c r="W544" s="1"/>
      <c r="X544" s="1"/>
      <c r="Y544" s="1"/>
      <c r="Z544" s="1"/>
    </row>
    <row r="545" spans="1:26" ht="15.75" customHeight="1">
      <c r="A545" s="5"/>
      <c r="B545" s="8"/>
      <c r="C545" s="5"/>
      <c r="D545" s="5"/>
      <c r="E545" s="227"/>
      <c r="F545" s="5"/>
      <c r="G545" s="8" t="s">
        <v>36</v>
      </c>
      <c r="H545" s="9">
        <v>0</v>
      </c>
      <c r="I545" s="14">
        <v>7.5</v>
      </c>
      <c r="J545" s="18">
        <f t="shared" si="48"/>
        <v>0</v>
      </c>
      <c r="K545" s="1"/>
      <c r="L545" s="1"/>
      <c r="M545" s="1"/>
      <c r="N545" s="1"/>
      <c r="O545" s="1"/>
      <c r="P545" s="1"/>
      <c r="Q545" s="1"/>
      <c r="R545" s="1"/>
      <c r="S545" s="1"/>
      <c r="T545" s="1"/>
      <c r="U545" s="1"/>
      <c r="V545" s="1"/>
      <c r="W545" s="1"/>
      <c r="X545" s="1"/>
      <c r="Y545" s="1"/>
      <c r="Z545" s="1"/>
    </row>
    <row r="546" spans="1:26" ht="15.75" customHeight="1">
      <c r="A546" s="5"/>
      <c r="B546" s="8"/>
      <c r="C546" s="5"/>
      <c r="D546" s="5"/>
      <c r="E546" s="227"/>
      <c r="F546" s="5"/>
      <c r="G546" s="8" t="s">
        <v>248</v>
      </c>
      <c r="H546" s="4">
        <v>1</v>
      </c>
      <c r="I546" s="14">
        <v>0.5</v>
      </c>
      <c r="J546" s="18">
        <f t="shared" si="48"/>
        <v>0.5</v>
      </c>
      <c r="K546" s="1"/>
      <c r="L546" s="1"/>
      <c r="M546" s="1"/>
      <c r="N546" s="1"/>
      <c r="O546" s="1"/>
      <c r="P546" s="1"/>
      <c r="Q546" s="1"/>
      <c r="R546" s="1"/>
      <c r="S546" s="1"/>
      <c r="T546" s="1"/>
      <c r="U546" s="1"/>
      <c r="V546" s="1"/>
      <c r="W546" s="1"/>
      <c r="X546" s="1"/>
      <c r="Y546" s="1"/>
      <c r="Z546" s="1"/>
    </row>
    <row r="547" spans="1:26" ht="15.75" customHeight="1">
      <c r="A547" s="5"/>
      <c r="B547" s="8"/>
      <c r="C547" s="5"/>
      <c r="D547" s="5"/>
      <c r="E547" s="227"/>
      <c r="F547" s="5"/>
      <c r="G547" s="8" t="s">
        <v>249</v>
      </c>
      <c r="H547" s="4">
        <v>0</v>
      </c>
      <c r="I547" s="14">
        <v>0.5</v>
      </c>
      <c r="J547" s="18">
        <f t="shared" si="48"/>
        <v>0</v>
      </c>
      <c r="K547" s="1"/>
      <c r="L547" s="1"/>
      <c r="M547" s="1"/>
      <c r="N547" s="1"/>
      <c r="O547" s="1"/>
      <c r="P547" s="1"/>
      <c r="Q547" s="1"/>
      <c r="R547" s="1"/>
      <c r="S547" s="1"/>
      <c r="T547" s="1"/>
      <c r="U547" s="1"/>
      <c r="V547" s="1"/>
      <c r="W547" s="1"/>
      <c r="X547" s="1"/>
      <c r="Y547" s="1"/>
      <c r="Z547" s="1"/>
    </row>
    <row r="548" spans="1:26" ht="15.75" customHeight="1">
      <c r="A548" s="5"/>
      <c r="B548" s="8"/>
      <c r="C548" s="5"/>
      <c r="D548" s="5"/>
      <c r="E548" s="227"/>
      <c r="F548" s="5"/>
      <c r="G548" s="8" t="s">
        <v>250</v>
      </c>
      <c r="H548" s="4">
        <v>0</v>
      </c>
      <c r="I548" s="14">
        <v>0.25</v>
      </c>
      <c r="J548" s="18">
        <f t="shared" si="48"/>
        <v>0</v>
      </c>
      <c r="K548" s="1"/>
      <c r="L548" s="1"/>
      <c r="M548" s="1"/>
      <c r="N548" s="1"/>
      <c r="O548" s="1"/>
      <c r="P548" s="1"/>
      <c r="Q548" s="1"/>
      <c r="R548" s="1"/>
      <c r="S548" s="1"/>
      <c r="T548" s="1"/>
      <c r="U548" s="1"/>
      <c r="V548" s="1"/>
      <c r="W548" s="1"/>
      <c r="X548" s="1"/>
      <c r="Y548" s="1"/>
      <c r="Z548" s="1"/>
    </row>
    <row r="549" spans="1:26" ht="15.75" customHeight="1">
      <c r="A549" s="5"/>
      <c r="B549" s="8"/>
      <c r="C549" s="5"/>
      <c r="D549" s="5"/>
      <c r="E549" s="228"/>
      <c r="F549" s="5"/>
      <c r="G549" s="8" t="s">
        <v>251</v>
      </c>
      <c r="H549" s="4">
        <v>2500</v>
      </c>
      <c r="I549" s="14">
        <v>0.01</v>
      </c>
      <c r="J549" s="18">
        <f t="shared" si="48"/>
        <v>25</v>
      </c>
      <c r="K549" s="1"/>
      <c r="L549" s="1"/>
      <c r="M549" s="1"/>
      <c r="N549" s="1"/>
      <c r="O549" s="1"/>
      <c r="P549" s="1"/>
      <c r="Q549" s="1"/>
      <c r="R549" s="1"/>
      <c r="S549" s="1"/>
      <c r="T549" s="1"/>
      <c r="U549" s="1"/>
      <c r="V549" s="1"/>
      <c r="W549" s="1"/>
      <c r="X549" s="1"/>
      <c r="Y549" s="1"/>
      <c r="Z549" s="1"/>
    </row>
    <row r="550" spans="1:26" ht="15.75" customHeight="1">
      <c r="A550" s="5"/>
      <c r="B550" s="8"/>
      <c r="C550" s="5"/>
      <c r="D550" s="5"/>
      <c r="E550" s="1"/>
      <c r="F550" s="5"/>
      <c r="G550" s="28" t="s">
        <v>244</v>
      </c>
      <c r="H550" s="4"/>
      <c r="I550" s="10" t="s">
        <v>244</v>
      </c>
      <c r="J550" s="29">
        <f>SUM(J543:J549)</f>
        <v>40.5</v>
      </c>
      <c r="K550" s="1"/>
      <c r="L550" s="1"/>
      <c r="M550" s="1"/>
      <c r="N550" s="1"/>
      <c r="O550" s="1"/>
      <c r="P550" s="1"/>
      <c r="Q550" s="1"/>
      <c r="R550" s="1"/>
      <c r="S550" s="1"/>
      <c r="T550" s="1"/>
      <c r="U550" s="1"/>
      <c r="V550" s="1"/>
      <c r="W550" s="1"/>
      <c r="X550" s="1"/>
      <c r="Y550" s="1"/>
      <c r="Z550" s="1"/>
    </row>
    <row r="551" spans="1:26" ht="15.75" customHeight="1">
      <c r="A551" s="14">
        <v>30</v>
      </c>
      <c r="B551" s="4" t="s">
        <v>239</v>
      </c>
      <c r="C551" s="14" t="s">
        <v>240</v>
      </c>
      <c r="D551" s="14" t="s">
        <v>241</v>
      </c>
      <c r="E551" s="229" t="s">
        <v>242</v>
      </c>
      <c r="F551" s="39" t="s">
        <v>277</v>
      </c>
      <c r="G551" s="8" t="s">
        <v>246</v>
      </c>
      <c r="H551" s="9">
        <v>1</v>
      </c>
      <c r="I551" s="14">
        <v>7.5</v>
      </c>
      <c r="J551" s="18">
        <f t="shared" ref="J551:J557" si="49">I551*H551</f>
        <v>7.5</v>
      </c>
      <c r="K551" s="1"/>
      <c r="L551" s="1"/>
      <c r="M551" s="1"/>
      <c r="N551" s="1"/>
      <c r="O551" s="1"/>
      <c r="P551" s="1"/>
      <c r="Q551" s="1"/>
      <c r="R551" s="1"/>
      <c r="S551" s="1"/>
      <c r="T551" s="1"/>
      <c r="U551" s="1"/>
      <c r="V551" s="1"/>
      <c r="W551" s="1"/>
      <c r="X551" s="1"/>
      <c r="Y551" s="1"/>
      <c r="Z551" s="1"/>
    </row>
    <row r="552" spans="1:26" ht="15.75" customHeight="1">
      <c r="A552" s="5"/>
      <c r="B552" s="8"/>
      <c r="C552" s="5"/>
      <c r="D552" s="5"/>
      <c r="E552" s="227"/>
      <c r="F552" s="5"/>
      <c r="G552" s="8" t="s">
        <v>247</v>
      </c>
      <c r="H552" s="9">
        <v>0</v>
      </c>
      <c r="I552" s="14">
        <v>0.01</v>
      </c>
      <c r="J552" s="18">
        <f t="shared" si="49"/>
        <v>0</v>
      </c>
      <c r="K552" s="1"/>
      <c r="L552" s="1"/>
      <c r="M552" s="1"/>
      <c r="N552" s="1"/>
      <c r="O552" s="1"/>
      <c r="P552" s="1"/>
      <c r="Q552" s="1"/>
      <c r="R552" s="1"/>
      <c r="S552" s="1"/>
      <c r="T552" s="1"/>
      <c r="U552" s="1"/>
      <c r="V552" s="1"/>
      <c r="W552" s="1"/>
      <c r="X552" s="1"/>
      <c r="Y552" s="1"/>
      <c r="Z552" s="1"/>
    </row>
    <row r="553" spans="1:26" ht="15.75" customHeight="1">
      <c r="A553" s="5"/>
      <c r="B553" s="8"/>
      <c r="C553" s="5"/>
      <c r="D553" s="5"/>
      <c r="E553" s="227"/>
      <c r="F553" s="5"/>
      <c r="G553" s="8" t="s">
        <v>36</v>
      </c>
      <c r="H553" s="9">
        <v>0</v>
      </c>
      <c r="I553" s="14">
        <v>7.5</v>
      </c>
      <c r="J553" s="18">
        <f t="shared" si="49"/>
        <v>0</v>
      </c>
      <c r="K553" s="1"/>
      <c r="L553" s="1"/>
      <c r="M553" s="1"/>
      <c r="N553" s="1"/>
      <c r="O553" s="1"/>
      <c r="P553" s="1"/>
      <c r="Q553" s="1"/>
      <c r="R553" s="1"/>
      <c r="S553" s="1"/>
      <c r="T553" s="1"/>
      <c r="U553" s="1"/>
      <c r="V553" s="1"/>
      <c r="W553" s="1"/>
      <c r="X553" s="1"/>
      <c r="Y553" s="1"/>
      <c r="Z553" s="1"/>
    </row>
    <row r="554" spans="1:26" ht="15.75" customHeight="1">
      <c r="A554" s="5"/>
      <c r="B554" s="8"/>
      <c r="C554" s="5"/>
      <c r="D554" s="5"/>
      <c r="E554" s="227"/>
      <c r="F554" s="5"/>
      <c r="G554" s="8" t="s">
        <v>248</v>
      </c>
      <c r="H554" s="4">
        <v>0</v>
      </c>
      <c r="I554" s="14">
        <v>0.5</v>
      </c>
      <c r="J554" s="18">
        <f t="shared" si="49"/>
        <v>0</v>
      </c>
      <c r="K554" s="1"/>
      <c r="L554" s="1"/>
      <c r="M554" s="1"/>
      <c r="N554" s="1"/>
      <c r="O554" s="1"/>
      <c r="P554" s="1"/>
      <c r="Q554" s="1"/>
      <c r="R554" s="1"/>
      <c r="S554" s="1"/>
      <c r="T554" s="1"/>
      <c r="U554" s="1"/>
      <c r="V554" s="1"/>
      <c r="W554" s="1"/>
      <c r="X554" s="1"/>
      <c r="Y554" s="1"/>
      <c r="Z554" s="1"/>
    </row>
    <row r="555" spans="1:26" ht="15.75" customHeight="1">
      <c r="A555" s="5"/>
      <c r="B555" s="8"/>
      <c r="C555" s="5"/>
      <c r="D555" s="5"/>
      <c r="E555" s="227"/>
      <c r="F555" s="5"/>
      <c r="G555" s="8" t="s">
        <v>249</v>
      </c>
      <c r="H555" s="4">
        <v>0</v>
      </c>
      <c r="I555" s="14">
        <v>0.5</v>
      </c>
      <c r="J555" s="18">
        <f t="shared" si="49"/>
        <v>0</v>
      </c>
      <c r="K555" s="1"/>
      <c r="L555" s="1"/>
      <c r="M555" s="1"/>
      <c r="N555" s="1"/>
      <c r="O555" s="1"/>
      <c r="P555" s="1"/>
      <c r="Q555" s="1"/>
      <c r="R555" s="1"/>
      <c r="S555" s="1"/>
      <c r="T555" s="1"/>
      <c r="U555" s="1"/>
      <c r="V555" s="1"/>
      <c r="W555" s="1"/>
      <c r="X555" s="1"/>
      <c r="Y555" s="1"/>
      <c r="Z555" s="1"/>
    </row>
    <row r="556" spans="1:26" ht="15.75" customHeight="1">
      <c r="A556" s="5"/>
      <c r="B556" s="8"/>
      <c r="C556" s="5"/>
      <c r="D556" s="5"/>
      <c r="E556" s="227"/>
      <c r="F556" s="5"/>
      <c r="G556" s="8" t="s">
        <v>250</v>
      </c>
      <c r="H556" s="4">
        <v>0</v>
      </c>
      <c r="I556" s="14">
        <v>0.25</v>
      </c>
      <c r="J556" s="18">
        <f t="shared" si="49"/>
        <v>0</v>
      </c>
      <c r="K556" s="1"/>
      <c r="L556" s="1"/>
      <c r="M556" s="1"/>
      <c r="N556" s="1"/>
      <c r="O556" s="1"/>
      <c r="P556" s="1"/>
      <c r="Q556" s="1"/>
      <c r="R556" s="1"/>
      <c r="S556" s="1"/>
      <c r="T556" s="1"/>
      <c r="U556" s="1"/>
      <c r="V556" s="1"/>
      <c r="W556" s="1"/>
      <c r="X556" s="1"/>
      <c r="Y556" s="1"/>
      <c r="Z556" s="1"/>
    </row>
    <row r="557" spans="1:26" ht="15.75" customHeight="1">
      <c r="A557" s="5"/>
      <c r="B557" s="8"/>
      <c r="C557" s="5"/>
      <c r="D557" s="5"/>
      <c r="E557" s="228"/>
      <c r="F557" s="5"/>
      <c r="G557" s="8" t="s">
        <v>251</v>
      </c>
      <c r="H557" s="4">
        <v>2750</v>
      </c>
      <c r="I557" s="14">
        <v>0.01</v>
      </c>
      <c r="J557" s="18">
        <f t="shared" si="49"/>
        <v>27.5</v>
      </c>
      <c r="K557" s="1"/>
      <c r="L557" s="1"/>
      <c r="M557" s="1"/>
      <c r="N557" s="1"/>
      <c r="O557" s="1"/>
      <c r="P557" s="1"/>
      <c r="Q557" s="1"/>
      <c r="R557" s="1"/>
      <c r="S557" s="1"/>
      <c r="T557" s="1"/>
      <c r="U557" s="1"/>
      <c r="V557" s="1"/>
      <c r="W557" s="1"/>
      <c r="X557" s="1"/>
      <c r="Y557" s="1"/>
      <c r="Z557" s="1"/>
    </row>
    <row r="558" spans="1:26" ht="15.75" customHeight="1">
      <c r="A558" s="5"/>
      <c r="B558" s="5"/>
      <c r="C558" s="5"/>
      <c r="D558" s="5"/>
      <c r="E558" s="1"/>
      <c r="F558" s="5"/>
      <c r="G558" s="28" t="s">
        <v>244</v>
      </c>
      <c r="H558" s="19"/>
      <c r="I558" s="28" t="s">
        <v>244</v>
      </c>
      <c r="J558" s="29">
        <f>SUM(J551:J557)</f>
        <v>35</v>
      </c>
      <c r="K558" s="1"/>
      <c r="L558" s="1"/>
      <c r="M558" s="1"/>
      <c r="N558" s="1"/>
      <c r="O558" s="1"/>
      <c r="P558" s="1"/>
      <c r="Q558" s="1"/>
      <c r="R558" s="1"/>
      <c r="S558" s="1"/>
      <c r="T558" s="1"/>
      <c r="U558" s="1"/>
      <c r="V558" s="1"/>
      <c r="W558" s="1"/>
      <c r="X558" s="1"/>
      <c r="Y558" s="1"/>
      <c r="Z558" s="1"/>
    </row>
    <row r="559" spans="1:26" ht="15.75" customHeight="1">
      <c r="A559" s="14">
        <v>31</v>
      </c>
      <c r="B559" s="4" t="s">
        <v>239</v>
      </c>
      <c r="C559" s="14" t="s">
        <v>240</v>
      </c>
      <c r="D559" s="14" t="s">
        <v>241</v>
      </c>
      <c r="E559" s="229" t="s">
        <v>242</v>
      </c>
      <c r="F559" s="39" t="s">
        <v>278</v>
      </c>
      <c r="G559" s="8" t="s">
        <v>246</v>
      </c>
      <c r="H559" s="9">
        <v>0</v>
      </c>
      <c r="I559" s="14">
        <v>7.5</v>
      </c>
      <c r="J559" s="18">
        <f t="shared" ref="J559:J565" si="50">I559*H559</f>
        <v>0</v>
      </c>
      <c r="K559" s="1"/>
      <c r="L559" s="1"/>
      <c r="M559" s="1"/>
      <c r="N559" s="1"/>
      <c r="O559" s="1"/>
      <c r="P559" s="1"/>
      <c r="Q559" s="1"/>
      <c r="R559" s="1"/>
      <c r="S559" s="1"/>
      <c r="T559" s="1"/>
      <c r="U559" s="1"/>
      <c r="V559" s="1"/>
      <c r="W559" s="1"/>
      <c r="X559" s="1"/>
      <c r="Y559" s="1"/>
      <c r="Z559" s="1"/>
    </row>
    <row r="560" spans="1:26" ht="15.75" customHeight="1">
      <c r="A560" s="5"/>
      <c r="B560" s="8"/>
      <c r="C560" s="5"/>
      <c r="D560" s="5"/>
      <c r="E560" s="227"/>
      <c r="F560" s="5"/>
      <c r="G560" s="8" t="s">
        <v>247</v>
      </c>
      <c r="H560" s="9">
        <v>0</v>
      </c>
      <c r="I560" s="14">
        <v>0.01</v>
      </c>
      <c r="J560" s="18">
        <f t="shared" si="50"/>
        <v>0</v>
      </c>
      <c r="K560" s="1"/>
      <c r="L560" s="1"/>
      <c r="M560" s="1"/>
      <c r="N560" s="1"/>
      <c r="O560" s="1"/>
      <c r="P560" s="1"/>
      <c r="Q560" s="1"/>
      <c r="R560" s="1"/>
      <c r="S560" s="1"/>
      <c r="T560" s="1"/>
      <c r="U560" s="1"/>
      <c r="V560" s="1"/>
      <c r="W560" s="1"/>
      <c r="X560" s="1"/>
      <c r="Y560" s="1"/>
      <c r="Z560" s="1"/>
    </row>
    <row r="561" spans="1:26" ht="15.75" customHeight="1">
      <c r="A561" s="5"/>
      <c r="B561" s="8"/>
      <c r="C561" s="5"/>
      <c r="D561" s="5"/>
      <c r="E561" s="227"/>
      <c r="F561" s="5"/>
      <c r="G561" s="8" t="s">
        <v>36</v>
      </c>
      <c r="H561" s="9">
        <v>0</v>
      </c>
      <c r="I561" s="14">
        <v>7.5</v>
      </c>
      <c r="J561" s="18">
        <f t="shared" si="50"/>
        <v>0</v>
      </c>
      <c r="K561" s="1"/>
      <c r="L561" s="1"/>
      <c r="M561" s="1"/>
      <c r="N561" s="1"/>
      <c r="O561" s="1"/>
      <c r="P561" s="1"/>
      <c r="Q561" s="1"/>
      <c r="R561" s="1"/>
      <c r="S561" s="1"/>
      <c r="T561" s="1"/>
      <c r="U561" s="1"/>
      <c r="V561" s="1"/>
      <c r="W561" s="1"/>
      <c r="X561" s="1"/>
      <c r="Y561" s="1"/>
      <c r="Z561" s="1"/>
    </row>
    <row r="562" spans="1:26" ht="15.75" customHeight="1">
      <c r="A562" s="5"/>
      <c r="B562" s="8"/>
      <c r="C562" s="5"/>
      <c r="D562" s="5"/>
      <c r="E562" s="227"/>
      <c r="F562" s="5"/>
      <c r="G562" s="8" t="s">
        <v>248</v>
      </c>
      <c r="H562" s="4">
        <v>0</v>
      </c>
      <c r="I562" s="14">
        <v>0.5</v>
      </c>
      <c r="J562" s="18">
        <f t="shared" si="50"/>
        <v>0</v>
      </c>
      <c r="K562" s="1"/>
      <c r="L562" s="1"/>
      <c r="M562" s="1"/>
      <c r="N562" s="1"/>
      <c r="O562" s="1"/>
      <c r="P562" s="1"/>
      <c r="Q562" s="1"/>
      <c r="R562" s="1"/>
      <c r="S562" s="1"/>
      <c r="T562" s="1"/>
      <c r="U562" s="1"/>
      <c r="V562" s="1"/>
      <c r="W562" s="1"/>
      <c r="X562" s="1"/>
      <c r="Y562" s="1"/>
      <c r="Z562" s="1"/>
    </row>
    <row r="563" spans="1:26" ht="15.75" customHeight="1">
      <c r="A563" s="5"/>
      <c r="B563" s="8"/>
      <c r="C563" s="5"/>
      <c r="D563" s="5"/>
      <c r="E563" s="227"/>
      <c r="F563" s="5"/>
      <c r="G563" s="8" t="s">
        <v>249</v>
      </c>
      <c r="H563" s="4">
        <v>1</v>
      </c>
      <c r="I563" s="14">
        <v>0.5</v>
      </c>
      <c r="J563" s="18">
        <f t="shared" si="50"/>
        <v>0.5</v>
      </c>
      <c r="K563" s="1"/>
      <c r="L563" s="1"/>
      <c r="M563" s="1"/>
      <c r="N563" s="1"/>
      <c r="O563" s="1"/>
      <c r="P563" s="1"/>
      <c r="Q563" s="1"/>
      <c r="R563" s="1"/>
      <c r="S563" s="1"/>
      <c r="T563" s="1"/>
      <c r="U563" s="1"/>
      <c r="V563" s="1"/>
      <c r="W563" s="1"/>
      <c r="X563" s="1"/>
      <c r="Y563" s="1"/>
      <c r="Z563" s="1"/>
    </row>
    <row r="564" spans="1:26" ht="15.75" customHeight="1">
      <c r="A564" s="5"/>
      <c r="B564" s="8"/>
      <c r="C564" s="5"/>
      <c r="D564" s="5"/>
      <c r="E564" s="227"/>
      <c r="F564" s="5"/>
      <c r="G564" s="8" t="s">
        <v>250</v>
      </c>
      <c r="H564" s="4">
        <v>0</v>
      </c>
      <c r="I564" s="14">
        <v>0.25</v>
      </c>
      <c r="J564" s="18">
        <f t="shared" si="50"/>
        <v>0</v>
      </c>
      <c r="K564" s="1"/>
      <c r="L564" s="1"/>
      <c r="M564" s="1"/>
      <c r="N564" s="1"/>
      <c r="O564" s="1"/>
      <c r="P564" s="1"/>
      <c r="Q564" s="1"/>
      <c r="R564" s="1"/>
      <c r="S564" s="1"/>
      <c r="T564" s="1"/>
      <c r="U564" s="1"/>
      <c r="V564" s="1"/>
      <c r="W564" s="1"/>
      <c r="X564" s="1"/>
      <c r="Y564" s="1"/>
      <c r="Z564" s="1"/>
    </row>
    <row r="565" spans="1:26" ht="15.75" customHeight="1">
      <c r="A565" s="5"/>
      <c r="B565" s="8"/>
      <c r="C565" s="5"/>
      <c r="D565" s="5"/>
      <c r="E565" s="228"/>
      <c r="F565" s="5"/>
      <c r="G565" s="8" t="s">
        <v>251</v>
      </c>
      <c r="H565" s="4">
        <v>2500</v>
      </c>
      <c r="I565" s="14">
        <v>0.01</v>
      </c>
      <c r="J565" s="18">
        <f t="shared" si="50"/>
        <v>25</v>
      </c>
      <c r="K565" s="1"/>
      <c r="L565" s="1"/>
      <c r="M565" s="1"/>
      <c r="N565" s="1"/>
      <c r="O565" s="1"/>
      <c r="P565" s="1"/>
      <c r="Q565" s="1"/>
      <c r="R565" s="1"/>
      <c r="S565" s="1"/>
      <c r="T565" s="1"/>
      <c r="U565" s="1"/>
      <c r="V565" s="1"/>
      <c r="W565" s="1"/>
      <c r="X565" s="1"/>
      <c r="Y565" s="1"/>
      <c r="Z565" s="1"/>
    </row>
    <row r="566" spans="1:26" ht="15.75" customHeight="1">
      <c r="A566" s="5"/>
      <c r="B566" s="5"/>
      <c r="C566" s="5"/>
      <c r="D566" s="5"/>
      <c r="E566" s="1"/>
      <c r="F566" s="5"/>
      <c r="G566" s="28"/>
      <c r="H566" s="19"/>
      <c r="I566" s="28" t="s">
        <v>244</v>
      </c>
      <c r="J566" s="29">
        <f>SUM(J559:J565)</f>
        <v>25.5</v>
      </c>
      <c r="K566" s="1"/>
      <c r="L566" s="1"/>
      <c r="M566" s="1"/>
      <c r="N566" s="1"/>
      <c r="O566" s="1"/>
      <c r="P566" s="1"/>
      <c r="Q566" s="1"/>
      <c r="R566" s="1"/>
      <c r="S566" s="1"/>
      <c r="T566" s="1"/>
      <c r="U566" s="1"/>
      <c r="V566" s="1"/>
      <c r="W566" s="1"/>
      <c r="X566" s="1"/>
      <c r="Y566" s="1"/>
      <c r="Z566" s="1"/>
    </row>
    <row r="567" spans="1:26" ht="15.75" customHeight="1">
      <c r="A567" s="1"/>
      <c r="B567" s="1"/>
      <c r="C567" s="1"/>
      <c r="D567" s="1"/>
      <c r="E567" s="1"/>
      <c r="F567" s="1"/>
      <c r="G567" s="28" t="s">
        <v>244</v>
      </c>
      <c r="H567" s="28" t="s">
        <v>244</v>
      </c>
      <c r="I567" s="10"/>
      <c r="J567" s="12">
        <f>J566+J558+J550+J542+J534+J526+J518+J510+J502+J494+J486+J478+J470+J462+J454+J446+J438+J430+J422+J414+J406+J398+J390+J382+J374+J366+J358+J350+J342+J334+J326</f>
        <v>829.5</v>
      </c>
      <c r="K567" s="1"/>
      <c r="L567" s="1"/>
      <c r="M567" s="1"/>
      <c r="N567" s="1"/>
      <c r="O567" s="1"/>
      <c r="P567" s="1"/>
      <c r="Q567" s="1"/>
      <c r="R567" s="1"/>
      <c r="S567" s="1"/>
      <c r="T567" s="1"/>
      <c r="U567" s="1"/>
      <c r="V567" s="1"/>
      <c r="W567" s="1"/>
      <c r="X567" s="1"/>
      <c r="Y567" s="1"/>
      <c r="Z567" s="1"/>
    </row>
    <row r="568" spans="1:26" ht="15.75" customHeight="1">
      <c r="A568" s="229">
        <v>1</v>
      </c>
      <c r="B568" s="229" t="s">
        <v>12</v>
      </c>
      <c r="C568" s="229" t="s">
        <v>125</v>
      </c>
      <c r="D568" s="229" t="s">
        <v>279</v>
      </c>
      <c r="E568" s="229" t="s">
        <v>14</v>
      </c>
      <c r="F568" s="229" t="s">
        <v>280</v>
      </c>
      <c r="G568" s="8" t="s">
        <v>281</v>
      </c>
      <c r="H568" s="4">
        <v>2</v>
      </c>
      <c r="I568" s="9">
        <v>7.5</v>
      </c>
      <c r="J568" s="9">
        <f t="shared" ref="J568:J839" si="51">H568*I568</f>
        <v>15</v>
      </c>
      <c r="K568" s="1"/>
      <c r="L568" s="1"/>
      <c r="M568" s="1"/>
      <c r="N568" s="1"/>
      <c r="O568" s="1"/>
      <c r="P568" s="1"/>
      <c r="Q568" s="1"/>
      <c r="R568" s="1"/>
      <c r="S568" s="1"/>
      <c r="T568" s="1"/>
      <c r="U568" s="1"/>
      <c r="V568" s="1"/>
      <c r="W568" s="1"/>
      <c r="X568" s="1"/>
      <c r="Y568" s="1"/>
      <c r="Z568" s="1"/>
    </row>
    <row r="569" spans="1:26" ht="15.75" customHeight="1">
      <c r="A569" s="227"/>
      <c r="B569" s="227"/>
      <c r="C569" s="227"/>
      <c r="D569" s="227"/>
      <c r="E569" s="227"/>
      <c r="F569" s="227"/>
      <c r="G569" s="8" t="s">
        <v>282</v>
      </c>
      <c r="H569" s="4">
        <v>0</v>
      </c>
      <c r="I569" s="9">
        <v>0.01</v>
      </c>
      <c r="J569" s="9">
        <f t="shared" si="51"/>
        <v>0</v>
      </c>
      <c r="K569" s="1"/>
      <c r="L569" s="1"/>
      <c r="M569" s="1"/>
      <c r="N569" s="1"/>
      <c r="O569" s="1"/>
      <c r="P569" s="1"/>
      <c r="Q569" s="1"/>
      <c r="R569" s="1"/>
      <c r="S569" s="1"/>
      <c r="T569" s="1"/>
      <c r="U569" s="1"/>
      <c r="V569" s="1"/>
      <c r="W569" s="1"/>
      <c r="X569" s="1"/>
      <c r="Y569" s="1"/>
      <c r="Z569" s="1"/>
    </row>
    <row r="570" spans="1:26" ht="15.75" customHeight="1">
      <c r="A570" s="227"/>
      <c r="B570" s="227"/>
      <c r="C570" s="227"/>
      <c r="D570" s="227"/>
      <c r="E570" s="227"/>
      <c r="F570" s="227"/>
      <c r="G570" s="8" t="s">
        <v>36</v>
      </c>
      <c r="H570" s="4">
        <v>0</v>
      </c>
      <c r="I570" s="9">
        <v>7.5</v>
      </c>
      <c r="J570" s="9">
        <f t="shared" si="51"/>
        <v>0</v>
      </c>
      <c r="K570" s="1"/>
      <c r="L570" s="1"/>
      <c r="M570" s="1"/>
      <c r="N570" s="1"/>
      <c r="O570" s="1"/>
      <c r="P570" s="1"/>
      <c r="Q570" s="1"/>
      <c r="R570" s="1"/>
      <c r="S570" s="1"/>
      <c r="T570" s="1"/>
      <c r="U570" s="1"/>
      <c r="V570" s="1"/>
      <c r="W570" s="1"/>
      <c r="X570" s="1"/>
      <c r="Y570" s="1"/>
      <c r="Z570" s="1"/>
    </row>
    <row r="571" spans="1:26" ht="15.75" customHeight="1">
      <c r="A571" s="227"/>
      <c r="B571" s="227"/>
      <c r="C571" s="227"/>
      <c r="D571" s="227"/>
      <c r="E571" s="227"/>
      <c r="F571" s="227"/>
      <c r="G571" s="8" t="s">
        <v>283</v>
      </c>
      <c r="H571" s="4">
        <v>1</v>
      </c>
      <c r="I571" s="9">
        <v>0.5</v>
      </c>
      <c r="J571" s="9">
        <f t="shared" si="51"/>
        <v>0.5</v>
      </c>
      <c r="K571" s="1"/>
      <c r="L571" s="1"/>
      <c r="M571" s="1"/>
      <c r="N571" s="1"/>
      <c r="O571" s="1"/>
      <c r="P571" s="1"/>
      <c r="Q571" s="1"/>
      <c r="R571" s="1"/>
      <c r="S571" s="1"/>
      <c r="T571" s="1"/>
      <c r="U571" s="1"/>
      <c r="V571" s="1"/>
      <c r="W571" s="1"/>
      <c r="X571" s="1"/>
      <c r="Y571" s="1"/>
      <c r="Z571" s="1"/>
    </row>
    <row r="572" spans="1:26" ht="15.75" customHeight="1">
      <c r="A572" s="227"/>
      <c r="B572" s="227"/>
      <c r="C572" s="227"/>
      <c r="D572" s="227"/>
      <c r="E572" s="227"/>
      <c r="F572" s="227"/>
      <c r="G572" s="8" t="s">
        <v>284</v>
      </c>
      <c r="H572" s="4">
        <v>0</v>
      </c>
      <c r="I572" s="9">
        <v>0.5</v>
      </c>
      <c r="J572" s="9">
        <f t="shared" si="51"/>
        <v>0</v>
      </c>
      <c r="K572" s="1"/>
      <c r="L572" s="1"/>
      <c r="M572" s="1"/>
      <c r="N572" s="1"/>
      <c r="O572" s="1"/>
      <c r="P572" s="1"/>
      <c r="Q572" s="1"/>
      <c r="R572" s="1"/>
      <c r="S572" s="1"/>
      <c r="T572" s="1"/>
      <c r="U572" s="1"/>
      <c r="V572" s="1"/>
      <c r="W572" s="1"/>
      <c r="X572" s="1"/>
      <c r="Y572" s="1"/>
      <c r="Z572" s="1"/>
    </row>
    <row r="573" spans="1:26" ht="15.75" customHeight="1">
      <c r="A573" s="227"/>
      <c r="B573" s="227"/>
      <c r="C573" s="227"/>
      <c r="D573" s="227"/>
      <c r="E573" s="227"/>
      <c r="F573" s="227"/>
      <c r="G573" s="8" t="s">
        <v>285</v>
      </c>
      <c r="H573" s="4">
        <v>0</v>
      </c>
      <c r="I573" s="9">
        <v>0.25</v>
      </c>
      <c r="J573" s="9">
        <f t="shared" si="51"/>
        <v>0</v>
      </c>
      <c r="K573" s="1"/>
      <c r="L573" s="1"/>
      <c r="M573" s="1"/>
      <c r="N573" s="1"/>
      <c r="O573" s="1"/>
      <c r="P573" s="1"/>
      <c r="Q573" s="1"/>
      <c r="R573" s="1"/>
      <c r="S573" s="1"/>
      <c r="T573" s="1"/>
      <c r="U573" s="1"/>
      <c r="V573" s="1"/>
      <c r="W573" s="1"/>
      <c r="X573" s="1"/>
      <c r="Y573" s="1"/>
      <c r="Z573" s="1"/>
    </row>
    <row r="574" spans="1:26" ht="15.75" customHeight="1">
      <c r="A574" s="228"/>
      <c r="B574" s="228"/>
      <c r="C574" s="228"/>
      <c r="D574" s="228"/>
      <c r="E574" s="228"/>
      <c r="F574" s="228"/>
      <c r="G574" s="8" t="s">
        <v>60</v>
      </c>
      <c r="H574" s="4">
        <v>1250</v>
      </c>
      <c r="I574" s="9">
        <v>0.01</v>
      </c>
      <c r="J574" s="9">
        <f t="shared" si="51"/>
        <v>12.5</v>
      </c>
      <c r="K574" s="1"/>
      <c r="L574" s="1"/>
      <c r="M574" s="1"/>
      <c r="N574" s="1"/>
      <c r="O574" s="1"/>
      <c r="P574" s="1"/>
      <c r="Q574" s="1"/>
      <c r="R574" s="1"/>
      <c r="S574" s="1"/>
      <c r="T574" s="1"/>
      <c r="U574" s="1"/>
      <c r="V574" s="1"/>
      <c r="W574" s="1"/>
      <c r="X574" s="1"/>
      <c r="Y574" s="1"/>
      <c r="Z574" s="1"/>
    </row>
    <row r="575" spans="1:26" ht="15.75" customHeight="1">
      <c r="A575" s="229">
        <f>A568+1</f>
        <v>2</v>
      </c>
      <c r="B575" s="229" t="s">
        <v>12</v>
      </c>
      <c r="C575" s="229" t="s">
        <v>125</v>
      </c>
      <c r="D575" s="229" t="s">
        <v>279</v>
      </c>
      <c r="E575" s="229" t="s">
        <v>14</v>
      </c>
      <c r="F575" s="229" t="s">
        <v>286</v>
      </c>
      <c r="G575" s="8" t="s">
        <v>281</v>
      </c>
      <c r="H575" s="4">
        <v>0</v>
      </c>
      <c r="I575" s="9">
        <v>7.5</v>
      </c>
      <c r="J575" s="9">
        <f t="shared" si="51"/>
        <v>0</v>
      </c>
      <c r="K575" s="1"/>
      <c r="L575" s="1"/>
      <c r="M575" s="1"/>
      <c r="N575" s="1"/>
      <c r="O575" s="1"/>
      <c r="P575" s="1"/>
      <c r="Q575" s="1"/>
      <c r="R575" s="1"/>
      <c r="S575" s="1"/>
      <c r="T575" s="1"/>
      <c r="U575" s="1"/>
      <c r="V575" s="1"/>
      <c r="W575" s="1"/>
      <c r="X575" s="1"/>
      <c r="Y575" s="1"/>
      <c r="Z575" s="1"/>
    </row>
    <row r="576" spans="1:26" ht="15.75" customHeight="1">
      <c r="A576" s="227"/>
      <c r="B576" s="227"/>
      <c r="C576" s="227"/>
      <c r="D576" s="227"/>
      <c r="E576" s="227"/>
      <c r="F576" s="227"/>
      <c r="G576" s="8" t="s">
        <v>282</v>
      </c>
      <c r="H576" s="4">
        <v>0</v>
      </c>
      <c r="I576" s="9">
        <v>0.01</v>
      </c>
      <c r="J576" s="9">
        <f t="shared" si="51"/>
        <v>0</v>
      </c>
      <c r="K576" s="1"/>
      <c r="L576" s="1"/>
      <c r="M576" s="1"/>
      <c r="N576" s="1"/>
      <c r="O576" s="1"/>
      <c r="P576" s="1"/>
      <c r="Q576" s="1"/>
      <c r="R576" s="1"/>
      <c r="S576" s="1"/>
      <c r="T576" s="1"/>
      <c r="U576" s="1"/>
      <c r="V576" s="1"/>
      <c r="W576" s="1"/>
      <c r="X576" s="1"/>
      <c r="Y576" s="1"/>
      <c r="Z576" s="1"/>
    </row>
    <row r="577" spans="1:26" ht="15.75" customHeight="1">
      <c r="A577" s="227"/>
      <c r="B577" s="227"/>
      <c r="C577" s="227"/>
      <c r="D577" s="227"/>
      <c r="E577" s="227"/>
      <c r="F577" s="227"/>
      <c r="G577" s="8" t="s">
        <v>36</v>
      </c>
      <c r="H577" s="4">
        <v>0</v>
      </c>
      <c r="I577" s="9">
        <v>7.5</v>
      </c>
      <c r="J577" s="9">
        <f t="shared" si="51"/>
        <v>0</v>
      </c>
      <c r="K577" s="1"/>
      <c r="L577" s="1"/>
      <c r="M577" s="1"/>
      <c r="N577" s="1"/>
      <c r="O577" s="1"/>
      <c r="P577" s="1"/>
      <c r="Q577" s="1"/>
      <c r="R577" s="1"/>
      <c r="S577" s="1"/>
      <c r="T577" s="1"/>
      <c r="U577" s="1"/>
      <c r="V577" s="1"/>
      <c r="W577" s="1"/>
      <c r="X577" s="1"/>
      <c r="Y577" s="1"/>
      <c r="Z577" s="1"/>
    </row>
    <row r="578" spans="1:26" ht="15.75" customHeight="1">
      <c r="A578" s="227"/>
      <c r="B578" s="227"/>
      <c r="C578" s="227"/>
      <c r="D578" s="227"/>
      <c r="E578" s="227"/>
      <c r="F578" s="227"/>
      <c r="G578" s="8" t="s">
        <v>283</v>
      </c>
      <c r="H578" s="4">
        <v>1</v>
      </c>
      <c r="I578" s="9">
        <v>0.5</v>
      </c>
      <c r="J578" s="9">
        <f t="shared" si="51"/>
        <v>0.5</v>
      </c>
      <c r="K578" s="1"/>
      <c r="L578" s="1"/>
      <c r="M578" s="1"/>
      <c r="N578" s="1"/>
      <c r="O578" s="1"/>
      <c r="P578" s="1"/>
      <c r="Q578" s="1"/>
      <c r="R578" s="1"/>
      <c r="S578" s="1"/>
      <c r="T578" s="1"/>
      <c r="U578" s="1"/>
      <c r="V578" s="1"/>
      <c r="W578" s="1"/>
      <c r="X578" s="1"/>
      <c r="Y578" s="1"/>
      <c r="Z578" s="1"/>
    </row>
    <row r="579" spans="1:26" ht="15.75" customHeight="1">
      <c r="A579" s="227"/>
      <c r="B579" s="227"/>
      <c r="C579" s="227"/>
      <c r="D579" s="227"/>
      <c r="E579" s="227"/>
      <c r="F579" s="227"/>
      <c r="G579" s="8" t="s">
        <v>284</v>
      </c>
      <c r="H579" s="4">
        <v>0</v>
      </c>
      <c r="I579" s="9">
        <v>0.5</v>
      </c>
      <c r="J579" s="9">
        <f t="shared" si="51"/>
        <v>0</v>
      </c>
      <c r="K579" s="1"/>
      <c r="L579" s="1"/>
      <c r="M579" s="1"/>
      <c r="N579" s="1"/>
      <c r="O579" s="1"/>
      <c r="P579" s="1"/>
      <c r="Q579" s="1"/>
      <c r="R579" s="1"/>
      <c r="S579" s="1"/>
      <c r="T579" s="1"/>
      <c r="U579" s="1"/>
      <c r="V579" s="1"/>
      <c r="W579" s="1"/>
      <c r="X579" s="1"/>
      <c r="Y579" s="1"/>
      <c r="Z579" s="1"/>
    </row>
    <row r="580" spans="1:26" ht="15.75" customHeight="1">
      <c r="A580" s="227"/>
      <c r="B580" s="227"/>
      <c r="C580" s="227"/>
      <c r="D580" s="227"/>
      <c r="E580" s="227"/>
      <c r="F580" s="227"/>
      <c r="G580" s="8" t="s">
        <v>285</v>
      </c>
      <c r="H580" s="4">
        <v>0</v>
      </c>
      <c r="I580" s="9">
        <v>0.25</v>
      </c>
      <c r="J580" s="9">
        <f t="shared" si="51"/>
        <v>0</v>
      </c>
      <c r="K580" s="1"/>
      <c r="L580" s="1"/>
      <c r="M580" s="1"/>
      <c r="N580" s="1"/>
      <c r="O580" s="1"/>
      <c r="P580" s="1"/>
      <c r="Q580" s="1"/>
      <c r="R580" s="1"/>
      <c r="S580" s="1"/>
      <c r="T580" s="1"/>
      <c r="U580" s="1"/>
      <c r="V580" s="1"/>
      <c r="W580" s="1"/>
      <c r="X580" s="1"/>
      <c r="Y580" s="1"/>
      <c r="Z580" s="1"/>
    </row>
    <row r="581" spans="1:26" ht="15.75" customHeight="1">
      <c r="A581" s="228"/>
      <c r="B581" s="228"/>
      <c r="C581" s="228"/>
      <c r="D581" s="228"/>
      <c r="E581" s="228"/>
      <c r="F581" s="228"/>
      <c r="G581" s="8" t="s">
        <v>60</v>
      </c>
      <c r="H581" s="4">
        <v>750</v>
      </c>
      <c r="I581" s="9">
        <v>0.01</v>
      </c>
      <c r="J581" s="9">
        <f t="shared" si="51"/>
        <v>7.5</v>
      </c>
      <c r="K581" s="1"/>
      <c r="L581" s="1"/>
      <c r="M581" s="1"/>
      <c r="N581" s="1"/>
      <c r="O581" s="1"/>
      <c r="P581" s="1"/>
      <c r="Q581" s="1"/>
      <c r="R581" s="1"/>
      <c r="S581" s="1"/>
      <c r="T581" s="1"/>
      <c r="U581" s="1"/>
      <c r="V581" s="1"/>
      <c r="W581" s="1"/>
      <c r="X581" s="1"/>
      <c r="Y581" s="1"/>
      <c r="Z581" s="1"/>
    </row>
    <row r="582" spans="1:26" ht="15.75" customHeight="1">
      <c r="A582" s="229">
        <f>A575+1</f>
        <v>3</v>
      </c>
      <c r="B582" s="229" t="s">
        <v>12</v>
      </c>
      <c r="C582" s="229" t="s">
        <v>125</v>
      </c>
      <c r="D582" s="229" t="s">
        <v>279</v>
      </c>
      <c r="E582" s="229" t="s">
        <v>14</v>
      </c>
      <c r="F582" s="229" t="s">
        <v>287</v>
      </c>
      <c r="G582" s="8" t="s">
        <v>281</v>
      </c>
      <c r="H582" s="4">
        <v>0</v>
      </c>
      <c r="I582" s="9">
        <v>7.5</v>
      </c>
      <c r="J582" s="9">
        <f t="shared" si="51"/>
        <v>0</v>
      </c>
      <c r="K582" s="1"/>
      <c r="L582" s="1"/>
      <c r="M582" s="1"/>
      <c r="N582" s="1"/>
      <c r="O582" s="1"/>
      <c r="P582" s="1"/>
      <c r="Q582" s="1"/>
      <c r="R582" s="1"/>
      <c r="S582" s="1"/>
      <c r="T582" s="1"/>
      <c r="U582" s="1"/>
      <c r="V582" s="1"/>
      <c r="W582" s="1"/>
      <c r="X582" s="1"/>
      <c r="Y582" s="1"/>
      <c r="Z582" s="1"/>
    </row>
    <row r="583" spans="1:26" ht="15.75" customHeight="1">
      <c r="A583" s="227"/>
      <c r="B583" s="227"/>
      <c r="C583" s="227"/>
      <c r="D583" s="227"/>
      <c r="E583" s="227"/>
      <c r="F583" s="227"/>
      <c r="G583" s="8" t="s">
        <v>282</v>
      </c>
      <c r="H583" s="4">
        <v>0</v>
      </c>
      <c r="I583" s="9">
        <v>0.01</v>
      </c>
      <c r="J583" s="9">
        <f t="shared" si="51"/>
        <v>0</v>
      </c>
      <c r="K583" s="1"/>
      <c r="L583" s="1"/>
      <c r="M583" s="1"/>
      <c r="N583" s="1"/>
      <c r="O583" s="1"/>
      <c r="P583" s="1"/>
      <c r="Q583" s="1"/>
      <c r="R583" s="1"/>
      <c r="S583" s="1"/>
      <c r="T583" s="1"/>
      <c r="U583" s="1"/>
      <c r="V583" s="1"/>
      <c r="W583" s="1"/>
      <c r="X583" s="1"/>
      <c r="Y583" s="1"/>
      <c r="Z583" s="1"/>
    </row>
    <row r="584" spans="1:26" ht="15.75" customHeight="1">
      <c r="A584" s="227"/>
      <c r="B584" s="227"/>
      <c r="C584" s="227"/>
      <c r="D584" s="227"/>
      <c r="E584" s="227"/>
      <c r="F584" s="227"/>
      <c r="G584" s="8" t="s">
        <v>36</v>
      </c>
      <c r="H584" s="4">
        <v>0</v>
      </c>
      <c r="I584" s="9">
        <v>7.5</v>
      </c>
      <c r="J584" s="9">
        <f t="shared" si="51"/>
        <v>0</v>
      </c>
      <c r="K584" s="1"/>
      <c r="L584" s="1"/>
      <c r="M584" s="1"/>
      <c r="N584" s="1"/>
      <c r="O584" s="1"/>
      <c r="P584" s="1"/>
      <c r="Q584" s="1"/>
      <c r="R584" s="1"/>
      <c r="S584" s="1"/>
      <c r="T584" s="1"/>
      <c r="U584" s="1"/>
      <c r="V584" s="1"/>
      <c r="W584" s="1"/>
      <c r="X584" s="1"/>
      <c r="Y584" s="1"/>
      <c r="Z584" s="1"/>
    </row>
    <row r="585" spans="1:26" ht="15.75" customHeight="1">
      <c r="A585" s="227"/>
      <c r="B585" s="227"/>
      <c r="C585" s="227"/>
      <c r="D585" s="227"/>
      <c r="E585" s="227"/>
      <c r="F585" s="227"/>
      <c r="G585" s="8" t="s">
        <v>283</v>
      </c>
      <c r="H585" s="4">
        <v>1</v>
      </c>
      <c r="I585" s="9">
        <v>0.5</v>
      </c>
      <c r="J585" s="9">
        <f t="shared" si="51"/>
        <v>0.5</v>
      </c>
      <c r="K585" s="1"/>
      <c r="L585" s="1"/>
      <c r="M585" s="1"/>
      <c r="N585" s="1"/>
      <c r="O585" s="1"/>
      <c r="P585" s="1"/>
      <c r="Q585" s="1"/>
      <c r="R585" s="1"/>
      <c r="S585" s="1"/>
      <c r="T585" s="1"/>
      <c r="U585" s="1"/>
      <c r="V585" s="1"/>
      <c r="W585" s="1"/>
      <c r="X585" s="1"/>
      <c r="Y585" s="1"/>
      <c r="Z585" s="1"/>
    </row>
    <row r="586" spans="1:26" ht="15.75" customHeight="1">
      <c r="A586" s="227"/>
      <c r="B586" s="227"/>
      <c r="C586" s="227"/>
      <c r="D586" s="227"/>
      <c r="E586" s="227"/>
      <c r="F586" s="227"/>
      <c r="G586" s="8" t="s">
        <v>284</v>
      </c>
      <c r="H586" s="4">
        <v>0</v>
      </c>
      <c r="I586" s="9">
        <v>0.5</v>
      </c>
      <c r="J586" s="9">
        <f t="shared" si="51"/>
        <v>0</v>
      </c>
      <c r="K586" s="1"/>
      <c r="L586" s="1"/>
      <c r="M586" s="1"/>
      <c r="N586" s="1"/>
      <c r="O586" s="1"/>
      <c r="P586" s="1"/>
      <c r="Q586" s="1"/>
      <c r="R586" s="1"/>
      <c r="S586" s="1"/>
      <c r="T586" s="1"/>
      <c r="U586" s="1"/>
      <c r="V586" s="1"/>
      <c r="W586" s="1"/>
      <c r="X586" s="1"/>
      <c r="Y586" s="1"/>
      <c r="Z586" s="1"/>
    </row>
    <row r="587" spans="1:26" ht="15.75" customHeight="1">
      <c r="A587" s="227"/>
      <c r="B587" s="227"/>
      <c r="C587" s="227"/>
      <c r="D587" s="227"/>
      <c r="E587" s="227"/>
      <c r="F587" s="227"/>
      <c r="G587" s="8" t="s">
        <v>285</v>
      </c>
      <c r="H587" s="4">
        <v>0</v>
      </c>
      <c r="I587" s="9">
        <v>0.25</v>
      </c>
      <c r="J587" s="9">
        <f t="shared" si="51"/>
        <v>0</v>
      </c>
      <c r="K587" s="1"/>
      <c r="L587" s="1"/>
      <c r="M587" s="1"/>
      <c r="N587" s="1"/>
      <c r="O587" s="1"/>
      <c r="P587" s="1"/>
      <c r="Q587" s="1"/>
      <c r="R587" s="1"/>
      <c r="S587" s="1"/>
      <c r="T587" s="1"/>
      <c r="U587" s="1"/>
      <c r="V587" s="1"/>
      <c r="W587" s="1"/>
      <c r="X587" s="1"/>
      <c r="Y587" s="1"/>
      <c r="Z587" s="1"/>
    </row>
    <row r="588" spans="1:26" ht="15.75" customHeight="1">
      <c r="A588" s="228"/>
      <c r="B588" s="228"/>
      <c r="C588" s="228"/>
      <c r="D588" s="228"/>
      <c r="E588" s="228"/>
      <c r="F588" s="228"/>
      <c r="G588" s="8" t="s">
        <v>60</v>
      </c>
      <c r="H588" s="4">
        <v>500</v>
      </c>
      <c r="I588" s="9">
        <v>0.01</v>
      </c>
      <c r="J588" s="9">
        <f t="shared" si="51"/>
        <v>5</v>
      </c>
      <c r="K588" s="1"/>
      <c r="L588" s="1"/>
      <c r="M588" s="1"/>
      <c r="N588" s="1"/>
      <c r="O588" s="1"/>
      <c r="P588" s="1"/>
      <c r="Q588" s="1"/>
      <c r="R588" s="1"/>
      <c r="S588" s="1"/>
      <c r="T588" s="1"/>
      <c r="U588" s="1"/>
      <c r="V588" s="1"/>
      <c r="W588" s="1"/>
      <c r="X588" s="1"/>
      <c r="Y588" s="1"/>
      <c r="Z588" s="1"/>
    </row>
    <row r="589" spans="1:26" ht="15.75" customHeight="1">
      <c r="A589" s="229">
        <f>A582+1</f>
        <v>4</v>
      </c>
      <c r="B589" s="229" t="s">
        <v>12</v>
      </c>
      <c r="C589" s="229" t="s">
        <v>125</v>
      </c>
      <c r="D589" s="229" t="s">
        <v>279</v>
      </c>
      <c r="E589" s="229" t="s">
        <v>14</v>
      </c>
      <c r="F589" s="229" t="s">
        <v>288</v>
      </c>
      <c r="G589" s="8" t="s">
        <v>281</v>
      </c>
      <c r="H589" s="4">
        <v>2</v>
      </c>
      <c r="I589" s="9">
        <v>7.5</v>
      </c>
      <c r="J589" s="9">
        <f t="shared" si="51"/>
        <v>15</v>
      </c>
      <c r="K589" s="1"/>
      <c r="L589" s="1"/>
      <c r="M589" s="1"/>
      <c r="N589" s="1"/>
      <c r="O589" s="1"/>
      <c r="P589" s="1"/>
      <c r="Q589" s="1"/>
      <c r="R589" s="1"/>
      <c r="S589" s="1"/>
      <c r="T589" s="1"/>
      <c r="U589" s="1"/>
      <c r="V589" s="1"/>
      <c r="W589" s="1"/>
      <c r="X589" s="1"/>
      <c r="Y589" s="1"/>
      <c r="Z589" s="1"/>
    </row>
    <row r="590" spans="1:26" ht="15.75" customHeight="1">
      <c r="A590" s="227"/>
      <c r="B590" s="227"/>
      <c r="C590" s="227"/>
      <c r="D590" s="227"/>
      <c r="E590" s="227"/>
      <c r="F590" s="227"/>
      <c r="G590" s="8" t="s">
        <v>282</v>
      </c>
      <c r="H590" s="4">
        <v>0</v>
      </c>
      <c r="I590" s="9">
        <v>0.01</v>
      </c>
      <c r="J590" s="9">
        <f t="shared" si="51"/>
        <v>0</v>
      </c>
      <c r="K590" s="1"/>
      <c r="L590" s="1"/>
      <c r="M590" s="1"/>
      <c r="N590" s="1"/>
      <c r="O590" s="1"/>
      <c r="P590" s="1"/>
      <c r="Q590" s="1"/>
      <c r="R590" s="1"/>
      <c r="S590" s="1"/>
      <c r="T590" s="1"/>
      <c r="U590" s="1"/>
      <c r="V590" s="1"/>
      <c r="W590" s="1"/>
      <c r="X590" s="1"/>
      <c r="Y590" s="1"/>
      <c r="Z590" s="1"/>
    </row>
    <row r="591" spans="1:26" ht="15.75" customHeight="1">
      <c r="A591" s="227"/>
      <c r="B591" s="227"/>
      <c r="C591" s="227"/>
      <c r="D591" s="227"/>
      <c r="E591" s="227"/>
      <c r="F591" s="227"/>
      <c r="G591" s="8" t="s">
        <v>36</v>
      </c>
      <c r="H591" s="4">
        <v>0</v>
      </c>
      <c r="I591" s="9">
        <v>7.5</v>
      </c>
      <c r="J591" s="9">
        <f t="shared" si="51"/>
        <v>0</v>
      </c>
      <c r="K591" s="1"/>
      <c r="L591" s="1"/>
      <c r="M591" s="1"/>
      <c r="N591" s="1"/>
      <c r="O591" s="1"/>
      <c r="P591" s="1"/>
      <c r="Q591" s="1"/>
      <c r="R591" s="1"/>
      <c r="S591" s="1"/>
      <c r="T591" s="1"/>
      <c r="U591" s="1"/>
      <c r="V591" s="1"/>
      <c r="W591" s="1"/>
      <c r="X591" s="1"/>
      <c r="Y591" s="1"/>
      <c r="Z591" s="1"/>
    </row>
    <row r="592" spans="1:26" ht="15.75" customHeight="1">
      <c r="A592" s="227"/>
      <c r="B592" s="227"/>
      <c r="C592" s="227"/>
      <c r="D592" s="227"/>
      <c r="E592" s="227"/>
      <c r="F592" s="227"/>
      <c r="G592" s="8" t="s">
        <v>283</v>
      </c>
      <c r="H592" s="4">
        <v>1</v>
      </c>
      <c r="I592" s="9">
        <v>0.5</v>
      </c>
      <c r="J592" s="9">
        <f t="shared" si="51"/>
        <v>0.5</v>
      </c>
      <c r="K592" s="1"/>
      <c r="L592" s="1"/>
      <c r="M592" s="1"/>
      <c r="N592" s="1"/>
      <c r="O592" s="1"/>
      <c r="P592" s="1"/>
      <c r="Q592" s="1"/>
      <c r="R592" s="1"/>
      <c r="S592" s="1"/>
      <c r="T592" s="1"/>
      <c r="U592" s="1"/>
      <c r="V592" s="1"/>
      <c r="W592" s="1"/>
      <c r="X592" s="1"/>
      <c r="Y592" s="1"/>
      <c r="Z592" s="1"/>
    </row>
    <row r="593" spans="1:26" ht="15.75" customHeight="1">
      <c r="A593" s="227"/>
      <c r="B593" s="227"/>
      <c r="C593" s="227"/>
      <c r="D593" s="227"/>
      <c r="E593" s="227"/>
      <c r="F593" s="227"/>
      <c r="G593" s="8" t="s">
        <v>284</v>
      </c>
      <c r="H593" s="4">
        <v>0</v>
      </c>
      <c r="I593" s="9">
        <v>0.5</v>
      </c>
      <c r="J593" s="9">
        <f t="shared" si="51"/>
        <v>0</v>
      </c>
      <c r="K593" s="1"/>
      <c r="L593" s="1"/>
      <c r="M593" s="1"/>
      <c r="N593" s="1"/>
      <c r="O593" s="1"/>
      <c r="P593" s="1"/>
      <c r="Q593" s="1"/>
      <c r="R593" s="1"/>
      <c r="S593" s="1"/>
      <c r="T593" s="1"/>
      <c r="U593" s="1"/>
      <c r="V593" s="1"/>
      <c r="W593" s="1"/>
      <c r="X593" s="1"/>
      <c r="Y593" s="1"/>
      <c r="Z593" s="1"/>
    </row>
    <row r="594" spans="1:26" ht="15.75" customHeight="1">
      <c r="A594" s="227"/>
      <c r="B594" s="227"/>
      <c r="C594" s="227"/>
      <c r="D594" s="227"/>
      <c r="E594" s="227"/>
      <c r="F594" s="227"/>
      <c r="G594" s="8" t="s">
        <v>285</v>
      </c>
      <c r="H594" s="4">
        <v>0</v>
      </c>
      <c r="I594" s="9">
        <v>0.25</v>
      </c>
      <c r="J594" s="9">
        <f t="shared" si="51"/>
        <v>0</v>
      </c>
      <c r="K594" s="1"/>
      <c r="L594" s="1"/>
      <c r="M594" s="1"/>
      <c r="N594" s="1"/>
      <c r="O594" s="1"/>
      <c r="P594" s="1"/>
      <c r="Q594" s="1"/>
      <c r="R594" s="1"/>
      <c r="S594" s="1"/>
      <c r="T594" s="1"/>
      <c r="U594" s="1"/>
      <c r="V594" s="1"/>
      <c r="W594" s="1"/>
      <c r="X594" s="1"/>
      <c r="Y594" s="1"/>
      <c r="Z594" s="1"/>
    </row>
    <row r="595" spans="1:26" ht="15.75" customHeight="1">
      <c r="A595" s="228"/>
      <c r="B595" s="228"/>
      <c r="C595" s="228"/>
      <c r="D595" s="228"/>
      <c r="E595" s="228"/>
      <c r="F595" s="228"/>
      <c r="G595" s="8" t="s">
        <v>60</v>
      </c>
      <c r="H595" s="4">
        <v>680</v>
      </c>
      <c r="I595" s="9">
        <v>0.01</v>
      </c>
      <c r="J595" s="9">
        <f t="shared" si="51"/>
        <v>6.8</v>
      </c>
      <c r="K595" s="1"/>
      <c r="L595" s="1"/>
      <c r="M595" s="1"/>
      <c r="N595" s="1"/>
      <c r="O595" s="1"/>
      <c r="P595" s="1"/>
      <c r="Q595" s="1"/>
      <c r="R595" s="1"/>
      <c r="S595" s="1"/>
      <c r="T595" s="1"/>
      <c r="U595" s="1"/>
      <c r="V595" s="1"/>
      <c r="W595" s="1"/>
      <c r="X595" s="1"/>
      <c r="Y595" s="1"/>
      <c r="Z595" s="1"/>
    </row>
    <row r="596" spans="1:26" ht="15.75" customHeight="1">
      <c r="A596" s="229">
        <f>A589+1</f>
        <v>5</v>
      </c>
      <c r="B596" s="229" t="s">
        <v>12</v>
      </c>
      <c r="C596" s="229" t="s">
        <v>125</v>
      </c>
      <c r="D596" s="229" t="s">
        <v>279</v>
      </c>
      <c r="E596" s="229" t="s">
        <v>14</v>
      </c>
      <c r="F596" s="229" t="s">
        <v>289</v>
      </c>
      <c r="G596" s="8" t="s">
        <v>281</v>
      </c>
      <c r="H596" s="4">
        <v>4</v>
      </c>
      <c r="I596" s="9">
        <v>7.5</v>
      </c>
      <c r="J596" s="9">
        <f t="shared" si="51"/>
        <v>30</v>
      </c>
      <c r="K596" s="1"/>
      <c r="L596" s="1"/>
      <c r="M596" s="1"/>
      <c r="N596" s="1"/>
      <c r="O596" s="1"/>
      <c r="P596" s="1"/>
      <c r="Q596" s="1"/>
      <c r="R596" s="1"/>
      <c r="S596" s="1"/>
      <c r="T596" s="1"/>
      <c r="U596" s="1"/>
      <c r="V596" s="1"/>
      <c r="W596" s="1"/>
      <c r="X596" s="1"/>
      <c r="Y596" s="1"/>
      <c r="Z596" s="1"/>
    </row>
    <row r="597" spans="1:26" ht="15.75" customHeight="1">
      <c r="A597" s="227"/>
      <c r="B597" s="227"/>
      <c r="C597" s="227"/>
      <c r="D597" s="227"/>
      <c r="E597" s="227"/>
      <c r="F597" s="227"/>
      <c r="G597" s="8" t="s">
        <v>282</v>
      </c>
      <c r="H597" s="4">
        <v>0</v>
      </c>
      <c r="I597" s="9">
        <v>0.01</v>
      </c>
      <c r="J597" s="9">
        <f t="shared" si="51"/>
        <v>0</v>
      </c>
      <c r="K597" s="1"/>
      <c r="L597" s="1"/>
      <c r="M597" s="1"/>
      <c r="N597" s="1"/>
      <c r="O597" s="1"/>
      <c r="P597" s="1"/>
      <c r="Q597" s="1"/>
      <c r="R597" s="1"/>
      <c r="S597" s="1"/>
      <c r="T597" s="1"/>
      <c r="U597" s="1"/>
      <c r="V597" s="1"/>
      <c r="W597" s="1"/>
      <c r="X597" s="1"/>
      <c r="Y597" s="1"/>
      <c r="Z597" s="1"/>
    </row>
    <row r="598" spans="1:26" ht="15.75" customHeight="1">
      <c r="A598" s="227"/>
      <c r="B598" s="227"/>
      <c r="C598" s="227"/>
      <c r="D598" s="227"/>
      <c r="E598" s="227"/>
      <c r="F598" s="227"/>
      <c r="G598" s="8" t="s">
        <v>36</v>
      </c>
      <c r="H598" s="4">
        <v>1</v>
      </c>
      <c r="I598" s="9">
        <v>7.5</v>
      </c>
      <c r="J598" s="9">
        <f t="shared" si="51"/>
        <v>7.5</v>
      </c>
      <c r="K598" s="1"/>
      <c r="L598" s="1"/>
      <c r="M598" s="1"/>
      <c r="N598" s="1"/>
      <c r="O598" s="1"/>
      <c r="P598" s="1"/>
      <c r="Q598" s="1"/>
      <c r="R598" s="1"/>
      <c r="S598" s="1"/>
      <c r="T598" s="1"/>
      <c r="U598" s="1"/>
      <c r="V598" s="1"/>
      <c r="W598" s="1"/>
      <c r="X598" s="1"/>
      <c r="Y598" s="1"/>
      <c r="Z598" s="1"/>
    </row>
    <row r="599" spans="1:26" ht="15.75" customHeight="1">
      <c r="A599" s="227"/>
      <c r="B599" s="227"/>
      <c r="C599" s="227"/>
      <c r="D599" s="227"/>
      <c r="E599" s="227"/>
      <c r="F599" s="227"/>
      <c r="G599" s="8" t="s">
        <v>283</v>
      </c>
      <c r="H599" s="4">
        <v>0</v>
      </c>
      <c r="I599" s="9">
        <v>0.5</v>
      </c>
      <c r="J599" s="9">
        <f t="shared" si="51"/>
        <v>0</v>
      </c>
      <c r="K599" s="1"/>
      <c r="L599" s="1"/>
      <c r="M599" s="1"/>
      <c r="N599" s="1"/>
      <c r="O599" s="1"/>
      <c r="P599" s="1"/>
      <c r="Q599" s="1"/>
      <c r="R599" s="1"/>
      <c r="S599" s="1"/>
      <c r="T599" s="1"/>
      <c r="U599" s="1"/>
      <c r="V599" s="1"/>
      <c r="W599" s="1"/>
      <c r="X599" s="1"/>
      <c r="Y599" s="1"/>
      <c r="Z599" s="1"/>
    </row>
    <row r="600" spans="1:26" ht="15.75" customHeight="1">
      <c r="A600" s="227"/>
      <c r="B600" s="227"/>
      <c r="C600" s="227"/>
      <c r="D600" s="227"/>
      <c r="E600" s="227"/>
      <c r="F600" s="227"/>
      <c r="G600" s="8" t="s">
        <v>284</v>
      </c>
      <c r="H600" s="4">
        <v>0</v>
      </c>
      <c r="I600" s="9">
        <v>0.5</v>
      </c>
      <c r="J600" s="9">
        <f t="shared" si="51"/>
        <v>0</v>
      </c>
      <c r="K600" s="1"/>
      <c r="L600" s="1"/>
      <c r="M600" s="1"/>
      <c r="N600" s="1"/>
      <c r="O600" s="1"/>
      <c r="P600" s="1"/>
      <c r="Q600" s="1"/>
      <c r="R600" s="1"/>
      <c r="S600" s="1"/>
      <c r="T600" s="1"/>
      <c r="U600" s="1"/>
      <c r="V600" s="1"/>
      <c r="W600" s="1"/>
      <c r="X600" s="1"/>
      <c r="Y600" s="1"/>
      <c r="Z600" s="1"/>
    </row>
    <row r="601" spans="1:26" ht="15.75" customHeight="1">
      <c r="A601" s="227"/>
      <c r="B601" s="227"/>
      <c r="C601" s="227"/>
      <c r="D601" s="227"/>
      <c r="E601" s="227"/>
      <c r="F601" s="227"/>
      <c r="G601" s="8" t="s">
        <v>285</v>
      </c>
      <c r="H601" s="4">
        <v>0</v>
      </c>
      <c r="I601" s="9">
        <v>0.25</v>
      </c>
      <c r="J601" s="9">
        <f t="shared" si="51"/>
        <v>0</v>
      </c>
      <c r="K601" s="1"/>
      <c r="L601" s="1"/>
      <c r="M601" s="1"/>
      <c r="N601" s="1"/>
      <c r="O601" s="1"/>
      <c r="P601" s="1"/>
      <c r="Q601" s="1"/>
      <c r="R601" s="1"/>
      <c r="S601" s="1"/>
      <c r="T601" s="1"/>
      <c r="U601" s="1"/>
      <c r="V601" s="1"/>
      <c r="W601" s="1"/>
      <c r="X601" s="1"/>
      <c r="Y601" s="1"/>
      <c r="Z601" s="1"/>
    </row>
    <row r="602" spans="1:26" ht="15.75" customHeight="1">
      <c r="A602" s="228"/>
      <c r="B602" s="228"/>
      <c r="C602" s="228"/>
      <c r="D602" s="228"/>
      <c r="E602" s="228"/>
      <c r="F602" s="228"/>
      <c r="G602" s="8" t="s">
        <v>60</v>
      </c>
      <c r="H602" s="4">
        <v>4800</v>
      </c>
      <c r="I602" s="9">
        <v>0.01</v>
      </c>
      <c r="J602" s="9">
        <f t="shared" si="51"/>
        <v>48</v>
      </c>
      <c r="K602" s="1"/>
      <c r="L602" s="1"/>
      <c r="M602" s="1"/>
      <c r="N602" s="1"/>
      <c r="O602" s="1"/>
      <c r="P602" s="1"/>
      <c r="Q602" s="1"/>
      <c r="R602" s="1"/>
      <c r="S602" s="1"/>
      <c r="T602" s="1"/>
      <c r="U602" s="1"/>
      <c r="V602" s="1"/>
      <c r="W602" s="1"/>
      <c r="X602" s="1"/>
      <c r="Y602" s="1"/>
      <c r="Z602" s="1"/>
    </row>
    <row r="603" spans="1:26" ht="15.75" customHeight="1">
      <c r="A603" s="229">
        <f>A596+1</f>
        <v>6</v>
      </c>
      <c r="B603" s="229" t="s">
        <v>12</v>
      </c>
      <c r="C603" s="229" t="s">
        <v>125</v>
      </c>
      <c r="D603" s="229" t="s">
        <v>279</v>
      </c>
      <c r="E603" s="229" t="s">
        <v>14</v>
      </c>
      <c r="F603" s="229" t="s">
        <v>290</v>
      </c>
      <c r="G603" s="8" t="s">
        <v>281</v>
      </c>
      <c r="H603" s="4">
        <v>1</v>
      </c>
      <c r="I603" s="9">
        <v>7.5</v>
      </c>
      <c r="J603" s="9">
        <f t="shared" si="51"/>
        <v>7.5</v>
      </c>
      <c r="K603" s="1"/>
      <c r="L603" s="1"/>
      <c r="M603" s="1"/>
      <c r="N603" s="1"/>
      <c r="O603" s="1"/>
      <c r="P603" s="1"/>
      <c r="Q603" s="1"/>
      <c r="R603" s="1"/>
      <c r="S603" s="1"/>
      <c r="T603" s="1"/>
      <c r="U603" s="1"/>
      <c r="V603" s="1"/>
      <c r="W603" s="1"/>
      <c r="X603" s="1"/>
      <c r="Y603" s="1"/>
      <c r="Z603" s="1"/>
    </row>
    <row r="604" spans="1:26" ht="15.75" customHeight="1">
      <c r="A604" s="227"/>
      <c r="B604" s="227"/>
      <c r="C604" s="227"/>
      <c r="D604" s="227"/>
      <c r="E604" s="227"/>
      <c r="F604" s="227"/>
      <c r="G604" s="8" t="s">
        <v>282</v>
      </c>
      <c r="H604" s="4">
        <v>0</v>
      </c>
      <c r="I604" s="9">
        <v>0.01</v>
      </c>
      <c r="J604" s="9">
        <f t="shared" si="51"/>
        <v>0</v>
      </c>
      <c r="K604" s="1"/>
      <c r="L604" s="1"/>
      <c r="M604" s="1"/>
      <c r="N604" s="1"/>
      <c r="O604" s="1"/>
      <c r="P604" s="1"/>
      <c r="Q604" s="1"/>
      <c r="R604" s="1"/>
      <c r="S604" s="1"/>
      <c r="T604" s="1"/>
      <c r="U604" s="1"/>
      <c r="V604" s="1"/>
      <c r="W604" s="1"/>
      <c r="X604" s="1"/>
      <c r="Y604" s="1"/>
      <c r="Z604" s="1"/>
    </row>
    <row r="605" spans="1:26" ht="15.75" customHeight="1">
      <c r="A605" s="227"/>
      <c r="B605" s="227"/>
      <c r="C605" s="227"/>
      <c r="D605" s="227"/>
      <c r="E605" s="227"/>
      <c r="F605" s="227"/>
      <c r="G605" s="8" t="s">
        <v>36</v>
      </c>
      <c r="H605" s="4">
        <v>1</v>
      </c>
      <c r="I605" s="9">
        <v>7.5</v>
      </c>
      <c r="J605" s="9">
        <f t="shared" si="51"/>
        <v>7.5</v>
      </c>
      <c r="K605" s="1"/>
      <c r="L605" s="1"/>
      <c r="M605" s="1"/>
      <c r="N605" s="1"/>
      <c r="O605" s="1"/>
      <c r="P605" s="1"/>
      <c r="Q605" s="1"/>
      <c r="R605" s="1"/>
      <c r="S605" s="1"/>
      <c r="T605" s="1"/>
      <c r="U605" s="1"/>
      <c r="V605" s="1"/>
      <c r="W605" s="1"/>
      <c r="X605" s="1"/>
      <c r="Y605" s="1"/>
      <c r="Z605" s="1"/>
    </row>
    <row r="606" spans="1:26" ht="15.75" customHeight="1">
      <c r="A606" s="227"/>
      <c r="B606" s="227"/>
      <c r="C606" s="227"/>
      <c r="D606" s="227"/>
      <c r="E606" s="227"/>
      <c r="F606" s="227"/>
      <c r="G606" s="8" t="s">
        <v>283</v>
      </c>
      <c r="H606" s="4">
        <v>0</v>
      </c>
      <c r="I606" s="9">
        <v>0.5</v>
      </c>
      <c r="J606" s="9">
        <f t="shared" si="51"/>
        <v>0</v>
      </c>
      <c r="K606" s="1"/>
      <c r="L606" s="1"/>
      <c r="M606" s="1"/>
      <c r="N606" s="1"/>
      <c r="O606" s="1"/>
      <c r="P606" s="1"/>
      <c r="Q606" s="1"/>
      <c r="R606" s="1"/>
      <c r="S606" s="1"/>
      <c r="T606" s="1"/>
      <c r="U606" s="1"/>
      <c r="V606" s="1"/>
      <c r="W606" s="1"/>
      <c r="X606" s="1"/>
      <c r="Y606" s="1"/>
      <c r="Z606" s="1"/>
    </row>
    <row r="607" spans="1:26" ht="15.75" customHeight="1">
      <c r="A607" s="227"/>
      <c r="B607" s="227"/>
      <c r="C607" s="227"/>
      <c r="D607" s="227"/>
      <c r="E607" s="227"/>
      <c r="F607" s="227"/>
      <c r="G607" s="8" t="s">
        <v>284</v>
      </c>
      <c r="H607" s="4">
        <v>1</v>
      </c>
      <c r="I607" s="9">
        <v>0.5</v>
      </c>
      <c r="J607" s="9">
        <f t="shared" si="51"/>
        <v>0.5</v>
      </c>
      <c r="K607" s="1"/>
      <c r="L607" s="1"/>
      <c r="M607" s="1"/>
      <c r="N607" s="1"/>
      <c r="O607" s="1"/>
      <c r="P607" s="1"/>
      <c r="Q607" s="1"/>
      <c r="R607" s="1"/>
      <c r="S607" s="1"/>
      <c r="T607" s="1"/>
      <c r="U607" s="1"/>
      <c r="V607" s="1"/>
      <c r="W607" s="1"/>
      <c r="X607" s="1"/>
      <c r="Y607" s="1"/>
      <c r="Z607" s="1"/>
    </row>
    <row r="608" spans="1:26" ht="15.75" customHeight="1">
      <c r="A608" s="227"/>
      <c r="B608" s="227"/>
      <c r="C608" s="227"/>
      <c r="D608" s="227"/>
      <c r="E608" s="227"/>
      <c r="F608" s="227"/>
      <c r="G608" s="8" t="s">
        <v>285</v>
      </c>
      <c r="H608" s="4">
        <v>0</v>
      </c>
      <c r="I608" s="9">
        <v>0.25</v>
      </c>
      <c r="J608" s="9">
        <f t="shared" si="51"/>
        <v>0</v>
      </c>
      <c r="K608" s="1"/>
      <c r="L608" s="1"/>
      <c r="M608" s="1"/>
      <c r="N608" s="1"/>
      <c r="O608" s="1"/>
      <c r="P608" s="1"/>
      <c r="Q608" s="1"/>
      <c r="R608" s="1"/>
      <c r="S608" s="1"/>
      <c r="T608" s="1"/>
      <c r="U608" s="1"/>
      <c r="V608" s="1"/>
      <c r="W608" s="1"/>
      <c r="X608" s="1"/>
      <c r="Y608" s="1"/>
      <c r="Z608" s="1"/>
    </row>
    <row r="609" spans="1:26" ht="15.75" customHeight="1">
      <c r="A609" s="228"/>
      <c r="B609" s="228"/>
      <c r="C609" s="228"/>
      <c r="D609" s="228"/>
      <c r="E609" s="228"/>
      <c r="F609" s="228"/>
      <c r="G609" s="8" t="s">
        <v>60</v>
      </c>
      <c r="H609" s="4">
        <v>950</v>
      </c>
      <c r="I609" s="9">
        <v>0.01</v>
      </c>
      <c r="J609" s="9">
        <f t="shared" si="51"/>
        <v>9.5</v>
      </c>
      <c r="K609" s="1"/>
      <c r="L609" s="1"/>
      <c r="M609" s="1"/>
      <c r="N609" s="1"/>
      <c r="O609" s="1"/>
      <c r="P609" s="1"/>
      <c r="Q609" s="1"/>
      <c r="R609" s="1"/>
      <c r="S609" s="1"/>
      <c r="T609" s="1"/>
      <c r="U609" s="1"/>
      <c r="V609" s="1"/>
      <c r="W609" s="1"/>
      <c r="X609" s="1"/>
      <c r="Y609" s="1"/>
      <c r="Z609" s="1"/>
    </row>
    <row r="610" spans="1:26" ht="15.75" customHeight="1">
      <c r="A610" s="229">
        <f>A603+1</f>
        <v>7</v>
      </c>
      <c r="B610" s="229" t="s">
        <v>12</v>
      </c>
      <c r="C610" s="229" t="s">
        <v>125</v>
      </c>
      <c r="D610" s="229" t="s">
        <v>279</v>
      </c>
      <c r="E610" s="229" t="s">
        <v>14</v>
      </c>
      <c r="F610" s="229" t="s">
        <v>291</v>
      </c>
      <c r="G610" s="8" t="s">
        <v>281</v>
      </c>
      <c r="H610" s="4">
        <v>0</v>
      </c>
      <c r="I610" s="9">
        <v>7.5</v>
      </c>
      <c r="J610" s="9">
        <f t="shared" si="51"/>
        <v>0</v>
      </c>
      <c r="K610" s="1"/>
      <c r="L610" s="1"/>
      <c r="M610" s="1"/>
      <c r="N610" s="1"/>
      <c r="O610" s="1"/>
      <c r="P610" s="1"/>
      <c r="Q610" s="1"/>
      <c r="R610" s="1"/>
      <c r="S610" s="1"/>
      <c r="T610" s="1"/>
      <c r="U610" s="1"/>
      <c r="V610" s="1"/>
      <c r="W610" s="1"/>
      <c r="X610" s="1"/>
      <c r="Y610" s="1"/>
      <c r="Z610" s="1"/>
    </row>
    <row r="611" spans="1:26" ht="15.75" customHeight="1">
      <c r="A611" s="227"/>
      <c r="B611" s="227"/>
      <c r="C611" s="227"/>
      <c r="D611" s="227"/>
      <c r="E611" s="227"/>
      <c r="F611" s="227"/>
      <c r="G611" s="8" t="s">
        <v>282</v>
      </c>
      <c r="H611" s="4">
        <v>0</v>
      </c>
      <c r="I611" s="9">
        <v>0.01</v>
      </c>
      <c r="J611" s="9">
        <f t="shared" si="51"/>
        <v>0</v>
      </c>
      <c r="K611" s="1"/>
      <c r="L611" s="1"/>
      <c r="M611" s="1"/>
      <c r="N611" s="1"/>
      <c r="O611" s="1"/>
      <c r="P611" s="1"/>
      <c r="Q611" s="1"/>
      <c r="R611" s="1"/>
      <c r="S611" s="1"/>
      <c r="T611" s="1"/>
      <c r="U611" s="1"/>
      <c r="V611" s="1"/>
      <c r="W611" s="1"/>
      <c r="X611" s="1"/>
      <c r="Y611" s="1"/>
      <c r="Z611" s="1"/>
    </row>
    <row r="612" spans="1:26" ht="15.75" customHeight="1">
      <c r="A612" s="227"/>
      <c r="B612" s="227"/>
      <c r="C612" s="227"/>
      <c r="D612" s="227"/>
      <c r="E612" s="227"/>
      <c r="F612" s="227"/>
      <c r="G612" s="8" t="s">
        <v>36</v>
      </c>
      <c r="H612" s="4">
        <v>1</v>
      </c>
      <c r="I612" s="9">
        <v>7.5</v>
      </c>
      <c r="J612" s="9">
        <f t="shared" si="51"/>
        <v>7.5</v>
      </c>
      <c r="K612" s="1"/>
      <c r="L612" s="1"/>
      <c r="M612" s="1"/>
      <c r="N612" s="1"/>
      <c r="O612" s="1"/>
      <c r="P612" s="1"/>
      <c r="Q612" s="1"/>
      <c r="R612" s="1"/>
      <c r="S612" s="1"/>
      <c r="T612" s="1"/>
      <c r="U612" s="1"/>
      <c r="V612" s="1"/>
      <c r="W612" s="1"/>
      <c r="X612" s="1"/>
      <c r="Y612" s="1"/>
      <c r="Z612" s="1"/>
    </row>
    <row r="613" spans="1:26" ht="15.75" customHeight="1">
      <c r="A613" s="227"/>
      <c r="B613" s="227"/>
      <c r="C613" s="227"/>
      <c r="D613" s="227"/>
      <c r="E613" s="227"/>
      <c r="F613" s="227"/>
      <c r="G613" s="8" t="s">
        <v>283</v>
      </c>
      <c r="H613" s="4">
        <v>0</v>
      </c>
      <c r="I613" s="9">
        <v>0.5</v>
      </c>
      <c r="J613" s="9">
        <f t="shared" si="51"/>
        <v>0</v>
      </c>
      <c r="K613" s="1"/>
      <c r="L613" s="1"/>
      <c r="M613" s="1"/>
      <c r="N613" s="1"/>
      <c r="O613" s="1"/>
      <c r="P613" s="1"/>
      <c r="Q613" s="1"/>
      <c r="R613" s="1"/>
      <c r="S613" s="1"/>
      <c r="T613" s="1"/>
      <c r="U613" s="1"/>
      <c r="V613" s="1"/>
      <c r="W613" s="1"/>
      <c r="X613" s="1"/>
      <c r="Y613" s="1"/>
      <c r="Z613" s="1"/>
    </row>
    <row r="614" spans="1:26" ht="15.75" customHeight="1">
      <c r="A614" s="227"/>
      <c r="B614" s="227"/>
      <c r="C614" s="227"/>
      <c r="D614" s="227"/>
      <c r="E614" s="227"/>
      <c r="F614" s="227"/>
      <c r="G614" s="8" t="s">
        <v>284</v>
      </c>
      <c r="H614" s="4">
        <v>0</v>
      </c>
      <c r="I614" s="9">
        <v>0.5</v>
      </c>
      <c r="J614" s="9">
        <f t="shared" si="51"/>
        <v>0</v>
      </c>
      <c r="K614" s="1"/>
      <c r="L614" s="1"/>
      <c r="M614" s="1"/>
      <c r="N614" s="1"/>
      <c r="O614" s="1"/>
      <c r="P614" s="1"/>
      <c r="Q614" s="1"/>
      <c r="R614" s="1"/>
      <c r="S614" s="1"/>
      <c r="T614" s="1"/>
      <c r="U614" s="1"/>
      <c r="V614" s="1"/>
      <c r="W614" s="1"/>
      <c r="X614" s="1"/>
      <c r="Y614" s="1"/>
      <c r="Z614" s="1"/>
    </row>
    <row r="615" spans="1:26" ht="15.75" customHeight="1">
      <c r="A615" s="227"/>
      <c r="B615" s="227"/>
      <c r="C615" s="227"/>
      <c r="D615" s="227"/>
      <c r="E615" s="227"/>
      <c r="F615" s="227"/>
      <c r="G615" s="8" t="s">
        <v>285</v>
      </c>
      <c r="H615" s="4">
        <v>0</v>
      </c>
      <c r="I615" s="9">
        <v>0.25</v>
      </c>
      <c r="J615" s="9">
        <f t="shared" si="51"/>
        <v>0</v>
      </c>
      <c r="K615" s="1"/>
      <c r="L615" s="1"/>
      <c r="M615" s="1"/>
      <c r="N615" s="1"/>
      <c r="O615" s="1"/>
      <c r="P615" s="1"/>
      <c r="Q615" s="1"/>
      <c r="R615" s="1"/>
      <c r="S615" s="1"/>
      <c r="T615" s="1"/>
      <c r="U615" s="1"/>
      <c r="V615" s="1"/>
      <c r="W615" s="1"/>
      <c r="X615" s="1"/>
      <c r="Y615" s="1"/>
      <c r="Z615" s="1"/>
    </row>
    <row r="616" spans="1:26" ht="15.75" customHeight="1">
      <c r="A616" s="228"/>
      <c r="B616" s="228"/>
      <c r="C616" s="228"/>
      <c r="D616" s="228"/>
      <c r="E616" s="228"/>
      <c r="F616" s="228"/>
      <c r="G616" s="8" t="s">
        <v>60</v>
      </c>
      <c r="H616" s="4">
        <v>1850</v>
      </c>
      <c r="I616" s="9">
        <v>0.01</v>
      </c>
      <c r="J616" s="9">
        <f t="shared" si="51"/>
        <v>18.5</v>
      </c>
      <c r="K616" s="1"/>
      <c r="L616" s="1"/>
      <c r="M616" s="1"/>
      <c r="N616" s="1"/>
      <c r="O616" s="1"/>
      <c r="P616" s="1"/>
      <c r="Q616" s="1"/>
      <c r="R616" s="1"/>
      <c r="S616" s="1"/>
      <c r="T616" s="1"/>
      <c r="U616" s="1"/>
      <c r="V616" s="1"/>
      <c r="W616" s="1"/>
      <c r="X616" s="1"/>
      <c r="Y616" s="1"/>
      <c r="Z616" s="1"/>
    </row>
    <row r="617" spans="1:26" ht="15.75" customHeight="1">
      <c r="A617" s="229">
        <f>A610+1</f>
        <v>8</v>
      </c>
      <c r="B617" s="229" t="s">
        <v>12</v>
      </c>
      <c r="C617" s="229" t="s">
        <v>125</v>
      </c>
      <c r="D617" s="229" t="s">
        <v>279</v>
      </c>
      <c r="E617" s="229" t="s">
        <v>14</v>
      </c>
      <c r="F617" s="229" t="s">
        <v>292</v>
      </c>
      <c r="G617" s="8" t="s">
        <v>281</v>
      </c>
      <c r="H617" s="4">
        <v>0</v>
      </c>
      <c r="I617" s="9">
        <v>7.5</v>
      </c>
      <c r="J617" s="9">
        <f t="shared" si="51"/>
        <v>0</v>
      </c>
      <c r="K617" s="1"/>
      <c r="L617" s="1"/>
      <c r="M617" s="1"/>
      <c r="N617" s="1"/>
      <c r="O617" s="1"/>
      <c r="P617" s="1"/>
      <c r="Q617" s="1"/>
      <c r="R617" s="1"/>
      <c r="S617" s="1"/>
      <c r="T617" s="1"/>
      <c r="U617" s="1"/>
      <c r="V617" s="1"/>
      <c r="W617" s="1"/>
      <c r="X617" s="1"/>
      <c r="Y617" s="1"/>
      <c r="Z617" s="1"/>
    </row>
    <row r="618" spans="1:26" ht="15.75" customHeight="1">
      <c r="A618" s="227"/>
      <c r="B618" s="227"/>
      <c r="C618" s="227"/>
      <c r="D618" s="227"/>
      <c r="E618" s="227"/>
      <c r="F618" s="227"/>
      <c r="G618" s="8" t="s">
        <v>282</v>
      </c>
      <c r="H618" s="4">
        <v>0</v>
      </c>
      <c r="I618" s="9">
        <v>0.01</v>
      </c>
      <c r="J618" s="9">
        <f t="shared" si="51"/>
        <v>0</v>
      </c>
      <c r="K618" s="1"/>
      <c r="L618" s="1"/>
      <c r="M618" s="1"/>
      <c r="N618" s="1"/>
      <c r="O618" s="1"/>
      <c r="P618" s="1"/>
      <c r="Q618" s="1"/>
      <c r="R618" s="1"/>
      <c r="S618" s="1"/>
      <c r="T618" s="1"/>
      <c r="U618" s="1"/>
      <c r="V618" s="1"/>
      <c r="W618" s="1"/>
      <c r="X618" s="1"/>
      <c r="Y618" s="1"/>
      <c r="Z618" s="1"/>
    </row>
    <row r="619" spans="1:26" ht="15.75" customHeight="1">
      <c r="A619" s="227"/>
      <c r="B619" s="227"/>
      <c r="C619" s="227"/>
      <c r="D619" s="227"/>
      <c r="E619" s="227"/>
      <c r="F619" s="227"/>
      <c r="G619" s="8" t="s">
        <v>36</v>
      </c>
      <c r="H619" s="4">
        <v>0</v>
      </c>
      <c r="I619" s="9">
        <v>7.5</v>
      </c>
      <c r="J619" s="9">
        <f t="shared" si="51"/>
        <v>0</v>
      </c>
      <c r="K619" s="1"/>
      <c r="L619" s="1"/>
      <c r="M619" s="1"/>
      <c r="N619" s="1"/>
      <c r="O619" s="1"/>
      <c r="P619" s="1"/>
      <c r="Q619" s="1"/>
      <c r="R619" s="1"/>
      <c r="S619" s="1"/>
      <c r="T619" s="1"/>
      <c r="U619" s="1"/>
      <c r="V619" s="1"/>
      <c r="W619" s="1"/>
      <c r="X619" s="1"/>
      <c r="Y619" s="1"/>
      <c r="Z619" s="1"/>
    </row>
    <row r="620" spans="1:26" ht="15.75" customHeight="1">
      <c r="A620" s="227"/>
      <c r="B620" s="227"/>
      <c r="C620" s="227"/>
      <c r="D620" s="227"/>
      <c r="E620" s="227"/>
      <c r="F620" s="227"/>
      <c r="G620" s="8" t="s">
        <v>283</v>
      </c>
      <c r="H620" s="4">
        <v>1</v>
      </c>
      <c r="I620" s="9">
        <v>0.5</v>
      </c>
      <c r="J620" s="9">
        <f t="shared" si="51"/>
        <v>0.5</v>
      </c>
      <c r="K620" s="1"/>
      <c r="L620" s="1"/>
      <c r="M620" s="1"/>
      <c r="N620" s="1"/>
      <c r="O620" s="1"/>
      <c r="P620" s="1"/>
      <c r="Q620" s="1"/>
      <c r="R620" s="1"/>
      <c r="S620" s="1"/>
      <c r="T620" s="1"/>
      <c r="U620" s="1"/>
      <c r="V620" s="1"/>
      <c r="W620" s="1"/>
      <c r="X620" s="1"/>
      <c r="Y620" s="1"/>
      <c r="Z620" s="1"/>
    </row>
    <row r="621" spans="1:26" ht="15.75" customHeight="1">
      <c r="A621" s="227"/>
      <c r="B621" s="227"/>
      <c r="C621" s="227"/>
      <c r="D621" s="227"/>
      <c r="E621" s="227"/>
      <c r="F621" s="227"/>
      <c r="G621" s="8" t="s">
        <v>284</v>
      </c>
      <c r="H621" s="4">
        <v>1</v>
      </c>
      <c r="I621" s="9">
        <v>0.5</v>
      </c>
      <c r="J621" s="9">
        <f t="shared" si="51"/>
        <v>0.5</v>
      </c>
      <c r="K621" s="1"/>
      <c r="L621" s="1"/>
      <c r="M621" s="1"/>
      <c r="N621" s="1"/>
      <c r="O621" s="1"/>
      <c r="P621" s="1"/>
      <c r="Q621" s="1"/>
      <c r="R621" s="1"/>
      <c r="S621" s="1"/>
      <c r="T621" s="1"/>
      <c r="U621" s="1"/>
      <c r="V621" s="1"/>
      <c r="W621" s="1"/>
      <c r="X621" s="1"/>
      <c r="Y621" s="1"/>
      <c r="Z621" s="1"/>
    </row>
    <row r="622" spans="1:26" ht="15.75" customHeight="1">
      <c r="A622" s="227"/>
      <c r="B622" s="227"/>
      <c r="C622" s="227"/>
      <c r="D622" s="227"/>
      <c r="E622" s="227"/>
      <c r="F622" s="227"/>
      <c r="G622" s="8" t="s">
        <v>285</v>
      </c>
      <c r="H622" s="4">
        <v>0</v>
      </c>
      <c r="I622" s="9">
        <v>0.25</v>
      </c>
      <c r="J622" s="9">
        <f t="shared" si="51"/>
        <v>0</v>
      </c>
      <c r="K622" s="1"/>
      <c r="L622" s="1"/>
      <c r="M622" s="1"/>
      <c r="N622" s="1"/>
      <c r="O622" s="1"/>
      <c r="P622" s="1"/>
      <c r="Q622" s="1"/>
      <c r="R622" s="1"/>
      <c r="S622" s="1"/>
      <c r="T622" s="1"/>
      <c r="U622" s="1"/>
      <c r="V622" s="1"/>
      <c r="W622" s="1"/>
      <c r="X622" s="1"/>
      <c r="Y622" s="1"/>
      <c r="Z622" s="1"/>
    </row>
    <row r="623" spans="1:26" ht="15.75" customHeight="1">
      <c r="A623" s="228"/>
      <c r="B623" s="228"/>
      <c r="C623" s="228"/>
      <c r="D623" s="228"/>
      <c r="E623" s="228"/>
      <c r="F623" s="228"/>
      <c r="G623" s="8" t="s">
        <v>60</v>
      </c>
      <c r="H623" s="4">
        <v>1650</v>
      </c>
      <c r="I623" s="9">
        <v>0.01</v>
      </c>
      <c r="J623" s="9">
        <f t="shared" si="51"/>
        <v>16.5</v>
      </c>
      <c r="K623" s="1"/>
      <c r="L623" s="1"/>
      <c r="M623" s="1"/>
      <c r="N623" s="1"/>
      <c r="O623" s="1"/>
      <c r="P623" s="1"/>
      <c r="Q623" s="1"/>
      <c r="R623" s="1"/>
      <c r="S623" s="1"/>
      <c r="T623" s="1"/>
      <c r="U623" s="1"/>
      <c r="V623" s="1"/>
      <c r="W623" s="1"/>
      <c r="X623" s="1"/>
      <c r="Y623" s="1"/>
      <c r="Z623" s="1"/>
    </row>
    <row r="624" spans="1:26" ht="15.75" customHeight="1">
      <c r="A624" s="229">
        <f>A617+1</f>
        <v>9</v>
      </c>
      <c r="B624" s="229" t="s">
        <v>12</v>
      </c>
      <c r="C624" s="229" t="s">
        <v>125</v>
      </c>
      <c r="D624" s="229" t="s">
        <v>279</v>
      </c>
      <c r="E624" s="229" t="s">
        <v>14</v>
      </c>
      <c r="F624" s="229" t="s">
        <v>293</v>
      </c>
      <c r="G624" s="8" t="s">
        <v>281</v>
      </c>
      <c r="H624" s="4">
        <v>0</v>
      </c>
      <c r="I624" s="9">
        <v>7.5</v>
      </c>
      <c r="J624" s="9">
        <f t="shared" si="51"/>
        <v>0</v>
      </c>
      <c r="K624" s="1"/>
      <c r="L624" s="1"/>
      <c r="M624" s="1"/>
      <c r="N624" s="1"/>
      <c r="O624" s="1"/>
      <c r="P624" s="1"/>
      <c r="Q624" s="1"/>
      <c r="R624" s="1"/>
      <c r="S624" s="1"/>
      <c r="T624" s="1"/>
      <c r="U624" s="1"/>
      <c r="V624" s="1"/>
      <c r="W624" s="1"/>
      <c r="X624" s="1"/>
      <c r="Y624" s="1"/>
      <c r="Z624" s="1"/>
    </row>
    <row r="625" spans="1:26" ht="15.75" customHeight="1">
      <c r="A625" s="227"/>
      <c r="B625" s="227"/>
      <c r="C625" s="227"/>
      <c r="D625" s="227"/>
      <c r="E625" s="227"/>
      <c r="F625" s="227"/>
      <c r="G625" s="8" t="s">
        <v>282</v>
      </c>
      <c r="H625" s="4">
        <v>0</v>
      </c>
      <c r="I625" s="9">
        <v>0.01</v>
      </c>
      <c r="J625" s="9">
        <f t="shared" si="51"/>
        <v>0</v>
      </c>
      <c r="K625" s="1"/>
      <c r="L625" s="1"/>
      <c r="M625" s="1"/>
      <c r="N625" s="1"/>
      <c r="O625" s="1"/>
      <c r="P625" s="1"/>
      <c r="Q625" s="1"/>
      <c r="R625" s="1"/>
      <c r="S625" s="1"/>
      <c r="T625" s="1"/>
      <c r="U625" s="1"/>
      <c r="V625" s="1"/>
      <c r="W625" s="1"/>
      <c r="X625" s="1"/>
      <c r="Y625" s="1"/>
      <c r="Z625" s="1"/>
    </row>
    <row r="626" spans="1:26" ht="15.75" customHeight="1">
      <c r="A626" s="227"/>
      <c r="B626" s="227"/>
      <c r="C626" s="227"/>
      <c r="D626" s="227"/>
      <c r="E626" s="227"/>
      <c r="F626" s="227"/>
      <c r="G626" s="8" t="s">
        <v>36</v>
      </c>
      <c r="H626" s="4">
        <v>0</v>
      </c>
      <c r="I626" s="9">
        <v>7.5</v>
      </c>
      <c r="J626" s="9">
        <f t="shared" si="51"/>
        <v>0</v>
      </c>
      <c r="K626" s="1"/>
      <c r="L626" s="1"/>
      <c r="M626" s="1"/>
      <c r="N626" s="1"/>
      <c r="O626" s="1"/>
      <c r="P626" s="1"/>
      <c r="Q626" s="1"/>
      <c r="R626" s="1"/>
      <c r="S626" s="1"/>
      <c r="T626" s="1"/>
      <c r="U626" s="1"/>
      <c r="V626" s="1"/>
      <c r="W626" s="1"/>
      <c r="X626" s="1"/>
      <c r="Y626" s="1"/>
      <c r="Z626" s="1"/>
    </row>
    <row r="627" spans="1:26" ht="15.75" customHeight="1">
      <c r="A627" s="227"/>
      <c r="B627" s="227"/>
      <c r="C627" s="227"/>
      <c r="D627" s="227"/>
      <c r="E627" s="227"/>
      <c r="F627" s="227"/>
      <c r="G627" s="8" t="s">
        <v>283</v>
      </c>
      <c r="H627" s="4">
        <v>0</v>
      </c>
      <c r="I627" s="9">
        <v>0.5</v>
      </c>
      <c r="J627" s="9">
        <f t="shared" si="51"/>
        <v>0</v>
      </c>
      <c r="K627" s="1"/>
      <c r="L627" s="1"/>
      <c r="M627" s="1"/>
      <c r="N627" s="1"/>
      <c r="O627" s="1"/>
      <c r="P627" s="1"/>
      <c r="Q627" s="1"/>
      <c r="R627" s="1"/>
      <c r="S627" s="1"/>
      <c r="T627" s="1"/>
      <c r="U627" s="1"/>
      <c r="V627" s="1"/>
      <c r="W627" s="1"/>
      <c r="X627" s="1"/>
      <c r="Y627" s="1"/>
      <c r="Z627" s="1"/>
    </row>
    <row r="628" spans="1:26" ht="15.75" customHeight="1">
      <c r="A628" s="227"/>
      <c r="B628" s="227"/>
      <c r="C628" s="227"/>
      <c r="D628" s="227"/>
      <c r="E628" s="227"/>
      <c r="F628" s="227"/>
      <c r="G628" s="8" t="s">
        <v>284</v>
      </c>
      <c r="H628" s="4">
        <v>0</v>
      </c>
      <c r="I628" s="9">
        <v>0.5</v>
      </c>
      <c r="J628" s="9">
        <f t="shared" si="51"/>
        <v>0</v>
      </c>
      <c r="K628" s="1"/>
      <c r="L628" s="1"/>
      <c r="M628" s="1"/>
      <c r="N628" s="1"/>
      <c r="O628" s="1"/>
      <c r="P628" s="1"/>
      <c r="Q628" s="1"/>
      <c r="R628" s="1"/>
      <c r="S628" s="1"/>
      <c r="T628" s="1"/>
      <c r="U628" s="1"/>
      <c r="V628" s="1"/>
      <c r="W628" s="1"/>
      <c r="X628" s="1"/>
      <c r="Y628" s="1"/>
      <c r="Z628" s="1"/>
    </row>
    <row r="629" spans="1:26" ht="15.75" customHeight="1">
      <c r="A629" s="227"/>
      <c r="B629" s="227"/>
      <c r="C629" s="227"/>
      <c r="D629" s="227"/>
      <c r="E629" s="227"/>
      <c r="F629" s="227"/>
      <c r="G629" s="8" t="s">
        <v>285</v>
      </c>
      <c r="H629" s="4">
        <v>0</v>
      </c>
      <c r="I629" s="9">
        <v>0.25</v>
      </c>
      <c r="J629" s="9">
        <f t="shared" si="51"/>
        <v>0</v>
      </c>
      <c r="K629" s="1"/>
      <c r="L629" s="1"/>
      <c r="M629" s="1"/>
      <c r="N629" s="1"/>
      <c r="O629" s="1"/>
      <c r="P629" s="1"/>
      <c r="Q629" s="1"/>
      <c r="R629" s="1"/>
      <c r="S629" s="1"/>
      <c r="T629" s="1"/>
      <c r="U629" s="1"/>
      <c r="V629" s="1"/>
      <c r="W629" s="1"/>
      <c r="X629" s="1"/>
      <c r="Y629" s="1"/>
      <c r="Z629" s="1"/>
    </row>
    <row r="630" spans="1:26" ht="15.75" customHeight="1">
      <c r="A630" s="228"/>
      <c r="B630" s="228"/>
      <c r="C630" s="228"/>
      <c r="D630" s="228"/>
      <c r="E630" s="228"/>
      <c r="F630" s="228"/>
      <c r="G630" s="8" t="s">
        <v>60</v>
      </c>
      <c r="H630" s="4">
        <v>720</v>
      </c>
      <c r="I630" s="9">
        <v>0.01</v>
      </c>
      <c r="J630" s="9">
        <f t="shared" si="51"/>
        <v>7.2</v>
      </c>
      <c r="K630" s="1"/>
      <c r="L630" s="1"/>
      <c r="M630" s="1"/>
      <c r="N630" s="1"/>
      <c r="O630" s="1"/>
      <c r="P630" s="1"/>
      <c r="Q630" s="1"/>
      <c r="R630" s="1"/>
      <c r="S630" s="1"/>
      <c r="T630" s="1"/>
      <c r="U630" s="1"/>
      <c r="V630" s="1"/>
      <c r="W630" s="1"/>
      <c r="X630" s="1"/>
      <c r="Y630" s="1"/>
      <c r="Z630" s="1"/>
    </row>
    <row r="631" spans="1:26" ht="15.75" customHeight="1">
      <c r="A631" s="229">
        <f>A624+1</f>
        <v>10</v>
      </c>
      <c r="B631" s="229" t="s">
        <v>12</v>
      </c>
      <c r="C631" s="229" t="s">
        <v>125</v>
      </c>
      <c r="D631" s="229" t="s">
        <v>279</v>
      </c>
      <c r="E631" s="229" t="s">
        <v>14</v>
      </c>
      <c r="F631" s="229" t="s">
        <v>294</v>
      </c>
      <c r="G631" s="8" t="s">
        <v>281</v>
      </c>
      <c r="H631" s="4">
        <v>2</v>
      </c>
      <c r="I631" s="9">
        <v>7.5</v>
      </c>
      <c r="J631" s="9">
        <f t="shared" si="51"/>
        <v>15</v>
      </c>
      <c r="K631" s="1"/>
      <c r="L631" s="1"/>
      <c r="M631" s="1"/>
      <c r="N631" s="1"/>
      <c r="O631" s="1"/>
      <c r="P631" s="1"/>
      <c r="Q631" s="1"/>
      <c r="R631" s="1"/>
      <c r="S631" s="1"/>
      <c r="T631" s="1"/>
      <c r="U631" s="1"/>
      <c r="V631" s="1"/>
      <c r="W631" s="1"/>
      <c r="X631" s="1"/>
      <c r="Y631" s="1"/>
      <c r="Z631" s="1"/>
    </row>
    <row r="632" spans="1:26" ht="15.75" customHeight="1">
      <c r="A632" s="227"/>
      <c r="B632" s="227"/>
      <c r="C632" s="227"/>
      <c r="D632" s="227"/>
      <c r="E632" s="227"/>
      <c r="F632" s="227"/>
      <c r="G632" s="8" t="s">
        <v>282</v>
      </c>
      <c r="H632" s="4">
        <v>0</v>
      </c>
      <c r="I632" s="9">
        <v>0.01</v>
      </c>
      <c r="J632" s="9">
        <f t="shared" si="51"/>
        <v>0</v>
      </c>
      <c r="K632" s="1"/>
      <c r="L632" s="1"/>
      <c r="M632" s="1"/>
      <c r="N632" s="1"/>
      <c r="O632" s="1"/>
      <c r="P632" s="1"/>
      <c r="Q632" s="1"/>
      <c r="R632" s="1"/>
      <c r="S632" s="1"/>
      <c r="T632" s="1"/>
      <c r="U632" s="1"/>
      <c r="V632" s="1"/>
      <c r="W632" s="1"/>
      <c r="X632" s="1"/>
      <c r="Y632" s="1"/>
      <c r="Z632" s="1"/>
    </row>
    <row r="633" spans="1:26" ht="15.75" customHeight="1">
      <c r="A633" s="227"/>
      <c r="B633" s="227"/>
      <c r="C633" s="227"/>
      <c r="D633" s="227"/>
      <c r="E633" s="227"/>
      <c r="F633" s="227"/>
      <c r="G633" s="8" t="s">
        <v>36</v>
      </c>
      <c r="H633" s="4">
        <v>0</v>
      </c>
      <c r="I633" s="9">
        <v>7.5</v>
      </c>
      <c r="J633" s="9">
        <f t="shared" si="51"/>
        <v>0</v>
      </c>
      <c r="K633" s="1"/>
      <c r="L633" s="1"/>
      <c r="M633" s="1"/>
      <c r="N633" s="1"/>
      <c r="O633" s="1"/>
      <c r="P633" s="1"/>
      <c r="Q633" s="1"/>
      <c r="R633" s="1"/>
      <c r="S633" s="1"/>
      <c r="T633" s="1"/>
      <c r="U633" s="1"/>
      <c r="V633" s="1"/>
      <c r="W633" s="1"/>
      <c r="X633" s="1"/>
      <c r="Y633" s="1"/>
      <c r="Z633" s="1"/>
    </row>
    <row r="634" spans="1:26" ht="15.75" customHeight="1">
      <c r="A634" s="227"/>
      <c r="B634" s="227"/>
      <c r="C634" s="227"/>
      <c r="D634" s="227"/>
      <c r="E634" s="227"/>
      <c r="F634" s="227"/>
      <c r="G634" s="8" t="s">
        <v>283</v>
      </c>
      <c r="H634" s="4">
        <v>1</v>
      </c>
      <c r="I634" s="9">
        <v>0.5</v>
      </c>
      <c r="J634" s="9">
        <f t="shared" si="51"/>
        <v>0.5</v>
      </c>
      <c r="K634" s="1"/>
      <c r="L634" s="1"/>
      <c r="M634" s="1"/>
      <c r="N634" s="1"/>
      <c r="O634" s="1"/>
      <c r="P634" s="1"/>
      <c r="Q634" s="1"/>
      <c r="R634" s="1"/>
      <c r="S634" s="1"/>
      <c r="T634" s="1"/>
      <c r="U634" s="1"/>
      <c r="V634" s="1"/>
      <c r="W634" s="1"/>
      <c r="X634" s="1"/>
      <c r="Y634" s="1"/>
      <c r="Z634" s="1"/>
    </row>
    <row r="635" spans="1:26" ht="15.75" customHeight="1">
      <c r="A635" s="227"/>
      <c r="B635" s="227"/>
      <c r="C635" s="227"/>
      <c r="D635" s="227"/>
      <c r="E635" s="227"/>
      <c r="F635" s="227"/>
      <c r="G635" s="8" t="s">
        <v>284</v>
      </c>
      <c r="H635" s="4">
        <v>1</v>
      </c>
      <c r="I635" s="9">
        <v>0.5</v>
      </c>
      <c r="J635" s="9">
        <f t="shared" si="51"/>
        <v>0.5</v>
      </c>
      <c r="K635" s="1"/>
      <c r="L635" s="1"/>
      <c r="M635" s="1"/>
      <c r="N635" s="1"/>
      <c r="O635" s="1"/>
      <c r="P635" s="1"/>
      <c r="Q635" s="1"/>
      <c r="R635" s="1"/>
      <c r="S635" s="1"/>
      <c r="T635" s="1"/>
      <c r="U635" s="1"/>
      <c r="V635" s="1"/>
      <c r="W635" s="1"/>
      <c r="X635" s="1"/>
      <c r="Y635" s="1"/>
      <c r="Z635" s="1"/>
    </row>
    <row r="636" spans="1:26" ht="15.75" customHeight="1">
      <c r="A636" s="227"/>
      <c r="B636" s="227"/>
      <c r="C636" s="227"/>
      <c r="D636" s="227"/>
      <c r="E636" s="227"/>
      <c r="F636" s="227"/>
      <c r="G636" s="8" t="s">
        <v>285</v>
      </c>
      <c r="H636" s="4">
        <v>1</v>
      </c>
      <c r="I636" s="9">
        <v>0.25</v>
      </c>
      <c r="J636" s="9">
        <f t="shared" si="51"/>
        <v>0.25</v>
      </c>
      <c r="K636" s="1"/>
      <c r="L636" s="1"/>
      <c r="M636" s="1"/>
      <c r="N636" s="1"/>
      <c r="O636" s="1"/>
      <c r="P636" s="1"/>
      <c r="Q636" s="1"/>
      <c r="R636" s="1"/>
      <c r="S636" s="1"/>
      <c r="T636" s="1"/>
      <c r="U636" s="1"/>
      <c r="V636" s="1"/>
      <c r="W636" s="1"/>
      <c r="X636" s="1"/>
      <c r="Y636" s="1"/>
      <c r="Z636" s="1"/>
    </row>
    <row r="637" spans="1:26" ht="15.75" customHeight="1">
      <c r="A637" s="228"/>
      <c r="B637" s="228"/>
      <c r="C637" s="228"/>
      <c r="D637" s="228"/>
      <c r="E637" s="228"/>
      <c r="F637" s="228"/>
      <c r="G637" s="8" t="s">
        <v>60</v>
      </c>
      <c r="H637" s="4">
        <v>500</v>
      </c>
      <c r="I637" s="9">
        <v>0.01</v>
      </c>
      <c r="J637" s="9">
        <f t="shared" si="51"/>
        <v>5</v>
      </c>
      <c r="K637" s="1"/>
      <c r="L637" s="1"/>
      <c r="M637" s="1"/>
      <c r="N637" s="1"/>
      <c r="O637" s="1"/>
      <c r="P637" s="1"/>
      <c r="Q637" s="1"/>
      <c r="R637" s="1"/>
      <c r="S637" s="1"/>
      <c r="T637" s="1"/>
      <c r="U637" s="1"/>
      <c r="V637" s="1"/>
      <c r="W637" s="1"/>
      <c r="X637" s="1"/>
      <c r="Y637" s="1"/>
      <c r="Z637" s="1"/>
    </row>
    <row r="638" spans="1:26" ht="15.75" customHeight="1">
      <c r="A638" s="229">
        <f>A631+1</f>
        <v>11</v>
      </c>
      <c r="B638" s="229" t="s">
        <v>12</v>
      </c>
      <c r="C638" s="229" t="s">
        <v>125</v>
      </c>
      <c r="D638" s="229" t="s">
        <v>279</v>
      </c>
      <c r="E638" s="229" t="s">
        <v>14</v>
      </c>
      <c r="F638" s="229" t="s">
        <v>295</v>
      </c>
      <c r="G638" s="8" t="s">
        <v>281</v>
      </c>
      <c r="H638" s="4">
        <v>1</v>
      </c>
      <c r="I638" s="9">
        <v>7.5</v>
      </c>
      <c r="J638" s="9">
        <f t="shared" si="51"/>
        <v>7.5</v>
      </c>
      <c r="K638" s="1"/>
      <c r="L638" s="1"/>
      <c r="M638" s="1"/>
      <c r="N638" s="1"/>
      <c r="O638" s="1"/>
      <c r="P638" s="1"/>
      <c r="Q638" s="1"/>
      <c r="R638" s="1"/>
      <c r="S638" s="1"/>
      <c r="T638" s="1"/>
      <c r="U638" s="1"/>
      <c r="V638" s="1"/>
      <c r="W638" s="1"/>
      <c r="X638" s="1"/>
      <c r="Y638" s="1"/>
      <c r="Z638" s="1"/>
    </row>
    <row r="639" spans="1:26" ht="15.75" customHeight="1">
      <c r="A639" s="227"/>
      <c r="B639" s="227"/>
      <c r="C639" s="227"/>
      <c r="D639" s="227"/>
      <c r="E639" s="227"/>
      <c r="F639" s="227"/>
      <c r="G639" s="8" t="s">
        <v>282</v>
      </c>
      <c r="H639" s="4">
        <v>0</v>
      </c>
      <c r="I639" s="9">
        <v>0.01</v>
      </c>
      <c r="J639" s="9">
        <f t="shared" si="51"/>
        <v>0</v>
      </c>
      <c r="K639" s="1"/>
      <c r="L639" s="1"/>
      <c r="M639" s="1"/>
      <c r="N639" s="1"/>
      <c r="O639" s="1"/>
      <c r="P639" s="1"/>
      <c r="Q639" s="1"/>
      <c r="R639" s="1"/>
      <c r="S639" s="1"/>
      <c r="T639" s="1"/>
      <c r="U639" s="1"/>
      <c r="V639" s="1"/>
      <c r="W639" s="1"/>
      <c r="X639" s="1"/>
      <c r="Y639" s="1"/>
      <c r="Z639" s="1"/>
    </row>
    <row r="640" spans="1:26" ht="15.75" customHeight="1">
      <c r="A640" s="227"/>
      <c r="B640" s="227"/>
      <c r="C640" s="227"/>
      <c r="D640" s="227"/>
      <c r="E640" s="227"/>
      <c r="F640" s="227"/>
      <c r="G640" s="8" t="s">
        <v>36</v>
      </c>
      <c r="H640" s="4">
        <v>0</v>
      </c>
      <c r="I640" s="9">
        <v>7.5</v>
      </c>
      <c r="J640" s="9">
        <f t="shared" si="51"/>
        <v>0</v>
      </c>
      <c r="K640" s="1"/>
      <c r="L640" s="1"/>
      <c r="M640" s="1"/>
      <c r="N640" s="1"/>
      <c r="O640" s="1"/>
      <c r="P640" s="1"/>
      <c r="Q640" s="1"/>
      <c r="R640" s="1"/>
      <c r="S640" s="1"/>
      <c r="T640" s="1"/>
      <c r="U640" s="1"/>
      <c r="V640" s="1"/>
      <c r="W640" s="1"/>
      <c r="X640" s="1"/>
      <c r="Y640" s="1"/>
      <c r="Z640" s="1"/>
    </row>
    <row r="641" spans="1:26" ht="15.75" customHeight="1">
      <c r="A641" s="227"/>
      <c r="B641" s="227"/>
      <c r="C641" s="227"/>
      <c r="D641" s="227"/>
      <c r="E641" s="227"/>
      <c r="F641" s="227"/>
      <c r="G641" s="8" t="s">
        <v>283</v>
      </c>
      <c r="H641" s="4">
        <v>0</v>
      </c>
      <c r="I641" s="9">
        <v>0.5</v>
      </c>
      <c r="J641" s="9">
        <f t="shared" si="51"/>
        <v>0</v>
      </c>
      <c r="K641" s="1"/>
      <c r="L641" s="1"/>
      <c r="M641" s="1"/>
      <c r="N641" s="1"/>
      <c r="O641" s="1"/>
      <c r="P641" s="1"/>
      <c r="Q641" s="1"/>
      <c r="R641" s="1"/>
      <c r="S641" s="1"/>
      <c r="T641" s="1"/>
      <c r="U641" s="1"/>
      <c r="V641" s="1"/>
      <c r="W641" s="1"/>
      <c r="X641" s="1"/>
      <c r="Y641" s="1"/>
      <c r="Z641" s="1"/>
    </row>
    <row r="642" spans="1:26" ht="15.75" customHeight="1">
      <c r="A642" s="227"/>
      <c r="B642" s="227"/>
      <c r="C642" s="227"/>
      <c r="D642" s="227"/>
      <c r="E642" s="227"/>
      <c r="F642" s="227"/>
      <c r="G642" s="8" t="s">
        <v>284</v>
      </c>
      <c r="H642" s="4">
        <v>0</v>
      </c>
      <c r="I642" s="9">
        <v>0.5</v>
      </c>
      <c r="J642" s="9">
        <f t="shared" si="51"/>
        <v>0</v>
      </c>
      <c r="K642" s="1"/>
      <c r="L642" s="1"/>
      <c r="M642" s="1"/>
      <c r="N642" s="1"/>
      <c r="O642" s="1"/>
      <c r="P642" s="1"/>
      <c r="Q642" s="1"/>
      <c r="R642" s="1"/>
      <c r="S642" s="1"/>
      <c r="T642" s="1"/>
      <c r="U642" s="1"/>
      <c r="V642" s="1"/>
      <c r="W642" s="1"/>
      <c r="X642" s="1"/>
      <c r="Y642" s="1"/>
      <c r="Z642" s="1"/>
    </row>
    <row r="643" spans="1:26" ht="15.75" customHeight="1">
      <c r="A643" s="227"/>
      <c r="B643" s="227"/>
      <c r="C643" s="227"/>
      <c r="D643" s="227"/>
      <c r="E643" s="227"/>
      <c r="F643" s="227"/>
      <c r="G643" s="8" t="s">
        <v>285</v>
      </c>
      <c r="H643" s="4">
        <v>0</v>
      </c>
      <c r="I643" s="9">
        <v>0.25</v>
      </c>
      <c r="J643" s="9">
        <f t="shared" si="51"/>
        <v>0</v>
      </c>
      <c r="K643" s="1"/>
      <c r="L643" s="1"/>
      <c r="M643" s="1"/>
      <c r="N643" s="1"/>
      <c r="O643" s="1"/>
      <c r="P643" s="1"/>
      <c r="Q643" s="1"/>
      <c r="R643" s="1"/>
      <c r="S643" s="1"/>
      <c r="T643" s="1"/>
      <c r="U643" s="1"/>
      <c r="V643" s="1"/>
      <c r="W643" s="1"/>
      <c r="X643" s="1"/>
      <c r="Y643" s="1"/>
      <c r="Z643" s="1"/>
    </row>
    <row r="644" spans="1:26" ht="15.75" customHeight="1">
      <c r="A644" s="228"/>
      <c r="B644" s="228"/>
      <c r="C644" s="228"/>
      <c r="D644" s="228"/>
      <c r="E644" s="228"/>
      <c r="F644" s="228"/>
      <c r="G644" s="8" t="s">
        <v>60</v>
      </c>
      <c r="H644" s="4">
        <v>1150</v>
      </c>
      <c r="I644" s="9">
        <v>0.01</v>
      </c>
      <c r="J644" s="9">
        <f t="shared" si="51"/>
        <v>11.5</v>
      </c>
      <c r="K644" s="1"/>
      <c r="L644" s="1"/>
      <c r="M644" s="1"/>
      <c r="N644" s="1"/>
      <c r="O644" s="1"/>
      <c r="P644" s="1"/>
      <c r="Q644" s="1"/>
      <c r="R644" s="1"/>
      <c r="S644" s="1"/>
      <c r="T644" s="1"/>
      <c r="U644" s="1"/>
      <c r="V644" s="1"/>
      <c r="W644" s="1"/>
      <c r="X644" s="1"/>
      <c r="Y644" s="1"/>
      <c r="Z644" s="1"/>
    </row>
    <row r="645" spans="1:26" ht="15.75" customHeight="1">
      <c r="A645" s="229">
        <f>A638+1</f>
        <v>12</v>
      </c>
      <c r="B645" s="229" t="s">
        <v>12</v>
      </c>
      <c r="C645" s="229" t="s">
        <v>125</v>
      </c>
      <c r="D645" s="229" t="s">
        <v>279</v>
      </c>
      <c r="E645" s="229" t="s">
        <v>14</v>
      </c>
      <c r="F645" s="229" t="s">
        <v>296</v>
      </c>
      <c r="G645" s="8" t="s">
        <v>281</v>
      </c>
      <c r="H645" s="4">
        <v>0</v>
      </c>
      <c r="I645" s="9">
        <v>7.5</v>
      </c>
      <c r="J645" s="9">
        <f t="shared" si="51"/>
        <v>0</v>
      </c>
      <c r="K645" s="1"/>
      <c r="L645" s="1"/>
      <c r="M645" s="1"/>
      <c r="N645" s="1"/>
      <c r="O645" s="1"/>
      <c r="P645" s="1"/>
      <c r="Q645" s="1"/>
      <c r="R645" s="1"/>
      <c r="S645" s="1"/>
      <c r="T645" s="1"/>
      <c r="U645" s="1"/>
      <c r="V645" s="1"/>
      <c r="W645" s="1"/>
      <c r="X645" s="1"/>
      <c r="Y645" s="1"/>
      <c r="Z645" s="1"/>
    </row>
    <row r="646" spans="1:26" ht="15.75" customHeight="1">
      <c r="A646" s="227"/>
      <c r="B646" s="227"/>
      <c r="C646" s="227"/>
      <c r="D646" s="227"/>
      <c r="E646" s="227"/>
      <c r="F646" s="227"/>
      <c r="G646" s="8" t="s">
        <v>282</v>
      </c>
      <c r="H646" s="4">
        <v>0</v>
      </c>
      <c r="I646" s="9">
        <v>0.01</v>
      </c>
      <c r="J646" s="9">
        <f t="shared" si="51"/>
        <v>0</v>
      </c>
      <c r="K646" s="1"/>
      <c r="L646" s="1"/>
      <c r="M646" s="1"/>
      <c r="N646" s="1"/>
      <c r="O646" s="1"/>
      <c r="P646" s="1"/>
      <c r="Q646" s="1"/>
      <c r="R646" s="1"/>
      <c r="S646" s="1"/>
      <c r="T646" s="1"/>
      <c r="U646" s="1"/>
      <c r="V646" s="1"/>
      <c r="W646" s="1"/>
      <c r="X646" s="1"/>
      <c r="Y646" s="1"/>
      <c r="Z646" s="1"/>
    </row>
    <row r="647" spans="1:26" ht="15.75" customHeight="1">
      <c r="A647" s="227"/>
      <c r="B647" s="227"/>
      <c r="C647" s="227"/>
      <c r="D647" s="227"/>
      <c r="E647" s="227"/>
      <c r="F647" s="227"/>
      <c r="G647" s="8" t="s">
        <v>36</v>
      </c>
      <c r="H647" s="4">
        <v>0</v>
      </c>
      <c r="I647" s="9">
        <v>7.5</v>
      </c>
      <c r="J647" s="9">
        <f t="shared" si="51"/>
        <v>0</v>
      </c>
      <c r="K647" s="1"/>
      <c r="L647" s="1"/>
      <c r="M647" s="1"/>
      <c r="N647" s="1"/>
      <c r="O647" s="1"/>
      <c r="P647" s="1"/>
      <c r="Q647" s="1"/>
      <c r="R647" s="1"/>
      <c r="S647" s="1"/>
      <c r="T647" s="1"/>
      <c r="U647" s="1"/>
      <c r="V647" s="1"/>
      <c r="W647" s="1"/>
      <c r="X647" s="1"/>
      <c r="Y647" s="1"/>
      <c r="Z647" s="1"/>
    </row>
    <row r="648" spans="1:26" ht="15.75" customHeight="1">
      <c r="A648" s="227"/>
      <c r="B648" s="227"/>
      <c r="C648" s="227"/>
      <c r="D648" s="227"/>
      <c r="E648" s="227"/>
      <c r="F648" s="227"/>
      <c r="G648" s="8" t="s">
        <v>283</v>
      </c>
      <c r="H648" s="4">
        <v>1</v>
      </c>
      <c r="I648" s="9">
        <v>0.5</v>
      </c>
      <c r="J648" s="9">
        <f t="shared" si="51"/>
        <v>0.5</v>
      </c>
      <c r="K648" s="1"/>
      <c r="L648" s="1"/>
      <c r="M648" s="1"/>
      <c r="N648" s="1"/>
      <c r="O648" s="1"/>
      <c r="P648" s="1"/>
      <c r="Q648" s="1"/>
      <c r="R648" s="1"/>
      <c r="S648" s="1"/>
      <c r="T648" s="1"/>
      <c r="U648" s="1"/>
      <c r="V648" s="1"/>
      <c r="W648" s="1"/>
      <c r="X648" s="1"/>
      <c r="Y648" s="1"/>
      <c r="Z648" s="1"/>
    </row>
    <row r="649" spans="1:26" ht="15.75" customHeight="1">
      <c r="A649" s="227"/>
      <c r="B649" s="227"/>
      <c r="C649" s="227"/>
      <c r="D649" s="227"/>
      <c r="E649" s="227"/>
      <c r="F649" s="227"/>
      <c r="G649" s="8" t="s">
        <v>284</v>
      </c>
      <c r="H649" s="4">
        <v>0</v>
      </c>
      <c r="I649" s="9">
        <v>0.5</v>
      </c>
      <c r="J649" s="9">
        <f t="shared" si="51"/>
        <v>0</v>
      </c>
      <c r="K649" s="1"/>
      <c r="L649" s="1"/>
      <c r="M649" s="1"/>
      <c r="N649" s="1"/>
      <c r="O649" s="1"/>
      <c r="P649" s="1"/>
      <c r="Q649" s="1"/>
      <c r="R649" s="1"/>
      <c r="S649" s="1"/>
      <c r="T649" s="1"/>
      <c r="U649" s="1"/>
      <c r="V649" s="1"/>
      <c r="W649" s="1"/>
      <c r="X649" s="1"/>
      <c r="Y649" s="1"/>
      <c r="Z649" s="1"/>
    </row>
    <row r="650" spans="1:26" ht="15.75" customHeight="1">
      <c r="A650" s="227"/>
      <c r="B650" s="227"/>
      <c r="C650" s="227"/>
      <c r="D650" s="227"/>
      <c r="E650" s="227"/>
      <c r="F650" s="227"/>
      <c r="G650" s="8" t="s">
        <v>285</v>
      </c>
      <c r="H650" s="4">
        <v>0</v>
      </c>
      <c r="I650" s="9">
        <v>0.25</v>
      </c>
      <c r="J650" s="9">
        <f t="shared" si="51"/>
        <v>0</v>
      </c>
      <c r="K650" s="1"/>
      <c r="L650" s="1"/>
      <c r="M650" s="1"/>
      <c r="N650" s="1"/>
      <c r="O650" s="1"/>
      <c r="P650" s="1"/>
      <c r="Q650" s="1"/>
      <c r="R650" s="1"/>
      <c r="S650" s="1"/>
      <c r="T650" s="1"/>
      <c r="U650" s="1"/>
      <c r="V650" s="1"/>
      <c r="W650" s="1"/>
      <c r="X650" s="1"/>
      <c r="Y650" s="1"/>
      <c r="Z650" s="1"/>
    </row>
    <row r="651" spans="1:26" ht="15.75" customHeight="1">
      <c r="A651" s="228"/>
      <c r="B651" s="228"/>
      <c r="C651" s="228"/>
      <c r="D651" s="228"/>
      <c r="E651" s="228"/>
      <c r="F651" s="228"/>
      <c r="G651" s="8" t="s">
        <v>60</v>
      </c>
      <c r="H651" s="4">
        <v>800</v>
      </c>
      <c r="I651" s="9">
        <v>0.01</v>
      </c>
      <c r="J651" s="9">
        <f t="shared" si="51"/>
        <v>8</v>
      </c>
      <c r="K651" s="1"/>
      <c r="L651" s="1"/>
      <c r="M651" s="1"/>
      <c r="N651" s="1"/>
      <c r="O651" s="1"/>
      <c r="P651" s="1"/>
      <c r="Q651" s="1"/>
      <c r="R651" s="1"/>
      <c r="S651" s="1"/>
      <c r="T651" s="1"/>
      <c r="U651" s="1"/>
      <c r="V651" s="1"/>
      <c r="W651" s="1"/>
      <c r="X651" s="1"/>
      <c r="Y651" s="1"/>
      <c r="Z651" s="1"/>
    </row>
    <row r="652" spans="1:26" ht="15.75" customHeight="1">
      <c r="A652" s="229">
        <f>A645+1</f>
        <v>13</v>
      </c>
      <c r="B652" s="229" t="s">
        <v>12</v>
      </c>
      <c r="C652" s="229" t="s">
        <v>125</v>
      </c>
      <c r="D652" s="229" t="s">
        <v>279</v>
      </c>
      <c r="E652" s="229" t="s">
        <v>14</v>
      </c>
      <c r="F652" s="229" t="s">
        <v>297</v>
      </c>
      <c r="G652" s="8" t="s">
        <v>281</v>
      </c>
      <c r="H652" s="4">
        <v>1</v>
      </c>
      <c r="I652" s="9">
        <v>7.5</v>
      </c>
      <c r="J652" s="9">
        <f t="shared" si="51"/>
        <v>7.5</v>
      </c>
      <c r="K652" s="1"/>
      <c r="L652" s="1"/>
      <c r="M652" s="1"/>
      <c r="N652" s="1"/>
      <c r="O652" s="1"/>
      <c r="P652" s="1"/>
      <c r="Q652" s="1"/>
      <c r="R652" s="1"/>
      <c r="S652" s="1"/>
      <c r="T652" s="1"/>
      <c r="U652" s="1"/>
      <c r="V652" s="1"/>
      <c r="W652" s="1"/>
      <c r="X652" s="1"/>
      <c r="Y652" s="1"/>
      <c r="Z652" s="1"/>
    </row>
    <row r="653" spans="1:26" ht="15.75" customHeight="1">
      <c r="A653" s="227"/>
      <c r="B653" s="227"/>
      <c r="C653" s="227"/>
      <c r="D653" s="227"/>
      <c r="E653" s="227"/>
      <c r="F653" s="227"/>
      <c r="G653" s="8" t="s">
        <v>282</v>
      </c>
      <c r="H653" s="4">
        <v>0</v>
      </c>
      <c r="I653" s="9">
        <v>0.01</v>
      </c>
      <c r="J653" s="9">
        <f t="shared" si="51"/>
        <v>0</v>
      </c>
      <c r="K653" s="1"/>
      <c r="L653" s="1"/>
      <c r="M653" s="1"/>
      <c r="N653" s="1"/>
      <c r="O653" s="1"/>
      <c r="P653" s="1"/>
      <c r="Q653" s="1"/>
      <c r="R653" s="1"/>
      <c r="S653" s="1"/>
      <c r="T653" s="1"/>
      <c r="U653" s="1"/>
      <c r="V653" s="1"/>
      <c r="W653" s="1"/>
      <c r="X653" s="1"/>
      <c r="Y653" s="1"/>
      <c r="Z653" s="1"/>
    </row>
    <row r="654" spans="1:26" ht="15.75" customHeight="1">
      <c r="A654" s="227"/>
      <c r="B654" s="227"/>
      <c r="C654" s="227"/>
      <c r="D654" s="227"/>
      <c r="E654" s="227"/>
      <c r="F654" s="227"/>
      <c r="G654" s="8" t="s">
        <v>36</v>
      </c>
      <c r="H654" s="4">
        <v>0</v>
      </c>
      <c r="I654" s="9">
        <v>7.5</v>
      </c>
      <c r="J654" s="9">
        <f t="shared" si="51"/>
        <v>0</v>
      </c>
      <c r="K654" s="1"/>
      <c r="L654" s="1"/>
      <c r="M654" s="1"/>
      <c r="N654" s="1"/>
      <c r="O654" s="1"/>
      <c r="P654" s="1"/>
      <c r="Q654" s="1"/>
      <c r="R654" s="1"/>
      <c r="S654" s="1"/>
      <c r="T654" s="1"/>
      <c r="U654" s="1"/>
      <c r="V654" s="1"/>
      <c r="W654" s="1"/>
      <c r="X654" s="1"/>
      <c r="Y654" s="1"/>
      <c r="Z654" s="1"/>
    </row>
    <row r="655" spans="1:26" ht="15.75" customHeight="1">
      <c r="A655" s="227"/>
      <c r="B655" s="227"/>
      <c r="C655" s="227"/>
      <c r="D655" s="227"/>
      <c r="E655" s="227"/>
      <c r="F655" s="227"/>
      <c r="G655" s="8" t="s">
        <v>283</v>
      </c>
      <c r="H655" s="4">
        <v>2</v>
      </c>
      <c r="I655" s="9">
        <v>0.5</v>
      </c>
      <c r="J655" s="9">
        <f t="shared" si="51"/>
        <v>1</v>
      </c>
      <c r="K655" s="1"/>
      <c r="L655" s="1"/>
      <c r="M655" s="1"/>
      <c r="N655" s="1"/>
      <c r="O655" s="1"/>
      <c r="P655" s="1"/>
      <c r="Q655" s="1"/>
      <c r="R655" s="1"/>
      <c r="S655" s="1"/>
      <c r="T655" s="1"/>
      <c r="U655" s="1"/>
      <c r="V655" s="1"/>
      <c r="W655" s="1"/>
      <c r="X655" s="1"/>
      <c r="Y655" s="1"/>
      <c r="Z655" s="1"/>
    </row>
    <row r="656" spans="1:26" ht="15.75" customHeight="1">
      <c r="A656" s="227"/>
      <c r="B656" s="227"/>
      <c r="C656" s="227"/>
      <c r="D656" s="227"/>
      <c r="E656" s="227"/>
      <c r="F656" s="227"/>
      <c r="G656" s="8" t="s">
        <v>284</v>
      </c>
      <c r="H656" s="4">
        <v>1</v>
      </c>
      <c r="I656" s="9">
        <v>0.5</v>
      </c>
      <c r="J656" s="9">
        <f t="shared" si="51"/>
        <v>0.5</v>
      </c>
      <c r="K656" s="1"/>
      <c r="L656" s="1"/>
      <c r="M656" s="1"/>
      <c r="N656" s="1"/>
      <c r="O656" s="1"/>
      <c r="P656" s="1"/>
      <c r="Q656" s="1"/>
      <c r="R656" s="1"/>
      <c r="S656" s="1"/>
      <c r="T656" s="1"/>
      <c r="U656" s="1"/>
      <c r="V656" s="1"/>
      <c r="W656" s="1"/>
      <c r="X656" s="1"/>
      <c r="Y656" s="1"/>
      <c r="Z656" s="1"/>
    </row>
    <row r="657" spans="1:26" ht="15.75" customHeight="1">
      <c r="A657" s="227"/>
      <c r="B657" s="227"/>
      <c r="C657" s="227"/>
      <c r="D657" s="227"/>
      <c r="E657" s="227"/>
      <c r="F657" s="227"/>
      <c r="G657" s="8" t="s">
        <v>285</v>
      </c>
      <c r="H657" s="4">
        <v>0</v>
      </c>
      <c r="I657" s="9">
        <v>0.25</v>
      </c>
      <c r="J657" s="9">
        <f t="shared" si="51"/>
        <v>0</v>
      </c>
      <c r="K657" s="1"/>
      <c r="L657" s="1"/>
      <c r="M657" s="1"/>
      <c r="N657" s="1"/>
      <c r="O657" s="1"/>
      <c r="P657" s="1"/>
      <c r="Q657" s="1"/>
      <c r="R657" s="1"/>
      <c r="S657" s="1"/>
      <c r="T657" s="1"/>
      <c r="U657" s="1"/>
      <c r="V657" s="1"/>
      <c r="W657" s="1"/>
      <c r="X657" s="1"/>
      <c r="Y657" s="1"/>
      <c r="Z657" s="1"/>
    </row>
    <row r="658" spans="1:26" ht="15.75" customHeight="1">
      <c r="A658" s="228"/>
      <c r="B658" s="228"/>
      <c r="C658" s="228"/>
      <c r="D658" s="228"/>
      <c r="E658" s="228"/>
      <c r="F658" s="228"/>
      <c r="G658" s="8" t="s">
        <v>60</v>
      </c>
      <c r="H658" s="4">
        <v>1700</v>
      </c>
      <c r="I658" s="9">
        <v>0.01</v>
      </c>
      <c r="J658" s="9">
        <f t="shared" si="51"/>
        <v>17</v>
      </c>
      <c r="K658" s="1"/>
      <c r="L658" s="1"/>
      <c r="M658" s="1"/>
      <c r="N658" s="1"/>
      <c r="O658" s="1"/>
      <c r="P658" s="1"/>
      <c r="Q658" s="1"/>
      <c r="R658" s="1"/>
      <c r="S658" s="1"/>
      <c r="T658" s="1"/>
      <c r="U658" s="1"/>
      <c r="V658" s="1"/>
      <c r="W658" s="1"/>
      <c r="X658" s="1"/>
      <c r="Y658" s="1"/>
      <c r="Z658" s="1"/>
    </row>
    <row r="659" spans="1:26" ht="15.75" customHeight="1">
      <c r="A659" s="229">
        <f>A652+1</f>
        <v>14</v>
      </c>
      <c r="B659" s="229" t="s">
        <v>12</v>
      </c>
      <c r="C659" s="229" t="s">
        <v>125</v>
      </c>
      <c r="D659" s="229" t="s">
        <v>279</v>
      </c>
      <c r="E659" s="229" t="s">
        <v>14</v>
      </c>
      <c r="F659" s="229" t="s">
        <v>298</v>
      </c>
      <c r="G659" s="8" t="s">
        <v>281</v>
      </c>
      <c r="H659" s="4">
        <v>0</v>
      </c>
      <c r="I659" s="9">
        <v>7.5</v>
      </c>
      <c r="J659" s="9">
        <f t="shared" si="51"/>
        <v>0</v>
      </c>
      <c r="K659" s="1"/>
      <c r="L659" s="1"/>
      <c r="M659" s="1"/>
      <c r="N659" s="1"/>
      <c r="O659" s="1"/>
      <c r="P659" s="1"/>
      <c r="Q659" s="1"/>
      <c r="R659" s="1"/>
      <c r="S659" s="1"/>
      <c r="T659" s="1"/>
      <c r="U659" s="1"/>
      <c r="V659" s="1"/>
      <c r="W659" s="1"/>
      <c r="X659" s="1"/>
      <c r="Y659" s="1"/>
      <c r="Z659" s="1"/>
    </row>
    <row r="660" spans="1:26" ht="15.75" customHeight="1">
      <c r="A660" s="227"/>
      <c r="B660" s="227"/>
      <c r="C660" s="227"/>
      <c r="D660" s="227"/>
      <c r="E660" s="227"/>
      <c r="F660" s="227"/>
      <c r="G660" s="8" t="s">
        <v>282</v>
      </c>
      <c r="H660" s="4">
        <v>0</v>
      </c>
      <c r="I660" s="9">
        <v>0.01</v>
      </c>
      <c r="J660" s="9">
        <f t="shared" si="51"/>
        <v>0</v>
      </c>
      <c r="K660" s="1"/>
      <c r="L660" s="1"/>
      <c r="M660" s="1"/>
      <c r="N660" s="1"/>
      <c r="O660" s="1"/>
      <c r="P660" s="1"/>
      <c r="Q660" s="1"/>
      <c r="R660" s="1"/>
      <c r="S660" s="1"/>
      <c r="T660" s="1"/>
      <c r="U660" s="1"/>
      <c r="V660" s="1"/>
      <c r="W660" s="1"/>
      <c r="X660" s="1"/>
      <c r="Y660" s="1"/>
      <c r="Z660" s="1"/>
    </row>
    <row r="661" spans="1:26" ht="15.75" customHeight="1">
      <c r="A661" s="227"/>
      <c r="B661" s="227"/>
      <c r="C661" s="227"/>
      <c r="D661" s="227"/>
      <c r="E661" s="227"/>
      <c r="F661" s="227"/>
      <c r="G661" s="8" t="s">
        <v>36</v>
      </c>
      <c r="H661" s="4">
        <v>0</v>
      </c>
      <c r="I661" s="9">
        <v>7.5</v>
      </c>
      <c r="J661" s="9">
        <f t="shared" si="51"/>
        <v>0</v>
      </c>
      <c r="K661" s="1"/>
      <c r="L661" s="1"/>
      <c r="M661" s="1"/>
      <c r="N661" s="1"/>
      <c r="O661" s="1"/>
      <c r="P661" s="1"/>
      <c r="Q661" s="1"/>
      <c r="R661" s="1"/>
      <c r="S661" s="1"/>
      <c r="T661" s="1"/>
      <c r="U661" s="1"/>
      <c r="V661" s="1"/>
      <c r="W661" s="1"/>
      <c r="X661" s="1"/>
      <c r="Y661" s="1"/>
      <c r="Z661" s="1"/>
    </row>
    <row r="662" spans="1:26" ht="15.75" customHeight="1">
      <c r="A662" s="227"/>
      <c r="B662" s="227"/>
      <c r="C662" s="227"/>
      <c r="D662" s="227"/>
      <c r="E662" s="227"/>
      <c r="F662" s="227"/>
      <c r="G662" s="8" t="s">
        <v>283</v>
      </c>
      <c r="H662" s="4">
        <v>1</v>
      </c>
      <c r="I662" s="9">
        <v>0.5</v>
      </c>
      <c r="J662" s="9">
        <f t="shared" si="51"/>
        <v>0.5</v>
      </c>
      <c r="K662" s="1"/>
      <c r="L662" s="1"/>
      <c r="M662" s="1"/>
      <c r="N662" s="1"/>
      <c r="O662" s="1"/>
      <c r="P662" s="1"/>
      <c r="Q662" s="1"/>
      <c r="R662" s="1"/>
      <c r="S662" s="1"/>
      <c r="T662" s="1"/>
      <c r="U662" s="1"/>
      <c r="V662" s="1"/>
      <c r="W662" s="1"/>
      <c r="X662" s="1"/>
      <c r="Y662" s="1"/>
      <c r="Z662" s="1"/>
    </row>
    <row r="663" spans="1:26" ht="15.75" customHeight="1">
      <c r="A663" s="227"/>
      <c r="B663" s="227"/>
      <c r="C663" s="227"/>
      <c r="D663" s="227"/>
      <c r="E663" s="227"/>
      <c r="F663" s="227"/>
      <c r="G663" s="8" t="s">
        <v>284</v>
      </c>
      <c r="H663" s="4">
        <v>0</v>
      </c>
      <c r="I663" s="9">
        <v>0.5</v>
      </c>
      <c r="J663" s="9">
        <f t="shared" si="51"/>
        <v>0</v>
      </c>
      <c r="K663" s="1"/>
      <c r="L663" s="1"/>
      <c r="M663" s="1"/>
      <c r="N663" s="1"/>
      <c r="O663" s="1"/>
      <c r="P663" s="1"/>
      <c r="Q663" s="1"/>
      <c r="R663" s="1"/>
      <c r="S663" s="1"/>
      <c r="T663" s="1"/>
      <c r="U663" s="1"/>
      <c r="V663" s="1"/>
      <c r="W663" s="1"/>
      <c r="X663" s="1"/>
      <c r="Y663" s="1"/>
      <c r="Z663" s="1"/>
    </row>
    <row r="664" spans="1:26" ht="15.75" customHeight="1">
      <c r="A664" s="227"/>
      <c r="B664" s="227"/>
      <c r="C664" s="227"/>
      <c r="D664" s="227"/>
      <c r="E664" s="227"/>
      <c r="F664" s="227"/>
      <c r="G664" s="8" t="s">
        <v>285</v>
      </c>
      <c r="H664" s="4">
        <v>0</v>
      </c>
      <c r="I664" s="9">
        <v>0.25</v>
      </c>
      <c r="J664" s="9">
        <f t="shared" si="51"/>
        <v>0</v>
      </c>
      <c r="K664" s="1"/>
      <c r="L664" s="1"/>
      <c r="M664" s="1"/>
      <c r="N664" s="1"/>
      <c r="O664" s="1"/>
      <c r="P664" s="1"/>
      <c r="Q664" s="1"/>
      <c r="R664" s="1"/>
      <c r="S664" s="1"/>
      <c r="T664" s="1"/>
      <c r="U664" s="1"/>
      <c r="V664" s="1"/>
      <c r="W664" s="1"/>
      <c r="X664" s="1"/>
      <c r="Y664" s="1"/>
      <c r="Z664" s="1"/>
    </row>
    <row r="665" spans="1:26" ht="15.75" customHeight="1">
      <c r="A665" s="228"/>
      <c r="B665" s="228"/>
      <c r="C665" s="228"/>
      <c r="D665" s="228"/>
      <c r="E665" s="228"/>
      <c r="F665" s="228"/>
      <c r="G665" s="8" t="s">
        <v>60</v>
      </c>
      <c r="H665" s="4">
        <v>450</v>
      </c>
      <c r="I665" s="9">
        <v>0.01</v>
      </c>
      <c r="J665" s="9">
        <f t="shared" si="51"/>
        <v>4.5</v>
      </c>
      <c r="K665" s="1"/>
      <c r="L665" s="1"/>
      <c r="M665" s="1"/>
      <c r="N665" s="1"/>
      <c r="O665" s="1"/>
      <c r="P665" s="1"/>
      <c r="Q665" s="1"/>
      <c r="R665" s="1"/>
      <c r="S665" s="1"/>
      <c r="T665" s="1"/>
      <c r="U665" s="1"/>
      <c r="V665" s="1"/>
      <c r="W665" s="1"/>
      <c r="X665" s="1"/>
      <c r="Y665" s="1"/>
      <c r="Z665" s="1"/>
    </row>
    <row r="666" spans="1:26" ht="15.75" customHeight="1">
      <c r="A666" s="229">
        <f>A659+1</f>
        <v>15</v>
      </c>
      <c r="B666" s="229" t="s">
        <v>12</v>
      </c>
      <c r="C666" s="229" t="s">
        <v>125</v>
      </c>
      <c r="D666" s="229" t="s">
        <v>279</v>
      </c>
      <c r="E666" s="229" t="s">
        <v>14</v>
      </c>
      <c r="F666" s="229" t="s">
        <v>299</v>
      </c>
      <c r="G666" s="8" t="s">
        <v>281</v>
      </c>
      <c r="H666" s="4">
        <v>2</v>
      </c>
      <c r="I666" s="9">
        <v>7.5</v>
      </c>
      <c r="J666" s="9">
        <f t="shared" si="51"/>
        <v>15</v>
      </c>
      <c r="K666" s="1"/>
      <c r="L666" s="1"/>
      <c r="M666" s="1"/>
      <c r="N666" s="1"/>
      <c r="O666" s="1"/>
      <c r="P666" s="1"/>
      <c r="Q666" s="1"/>
      <c r="R666" s="1"/>
      <c r="S666" s="1"/>
      <c r="T666" s="1"/>
      <c r="U666" s="1"/>
      <c r="V666" s="1"/>
      <c r="W666" s="1"/>
      <c r="X666" s="1"/>
      <c r="Y666" s="1"/>
      <c r="Z666" s="1"/>
    </row>
    <row r="667" spans="1:26" ht="15.75" customHeight="1">
      <c r="A667" s="227"/>
      <c r="B667" s="227"/>
      <c r="C667" s="227"/>
      <c r="D667" s="227"/>
      <c r="E667" s="227"/>
      <c r="F667" s="227"/>
      <c r="G667" s="8" t="s">
        <v>282</v>
      </c>
      <c r="H667" s="4">
        <v>0</v>
      </c>
      <c r="I667" s="9">
        <v>0.01</v>
      </c>
      <c r="J667" s="9">
        <f t="shared" si="51"/>
        <v>0</v>
      </c>
      <c r="K667" s="1"/>
      <c r="L667" s="1"/>
      <c r="M667" s="1"/>
      <c r="N667" s="1"/>
      <c r="O667" s="1"/>
      <c r="P667" s="1"/>
      <c r="Q667" s="1"/>
      <c r="R667" s="1"/>
      <c r="S667" s="1"/>
      <c r="T667" s="1"/>
      <c r="U667" s="1"/>
      <c r="V667" s="1"/>
      <c r="W667" s="1"/>
      <c r="X667" s="1"/>
      <c r="Y667" s="1"/>
      <c r="Z667" s="1"/>
    </row>
    <row r="668" spans="1:26" ht="15.75" customHeight="1">
      <c r="A668" s="227"/>
      <c r="B668" s="227"/>
      <c r="C668" s="227"/>
      <c r="D668" s="227"/>
      <c r="E668" s="227"/>
      <c r="F668" s="227"/>
      <c r="G668" s="8" t="s">
        <v>36</v>
      </c>
      <c r="H668" s="4">
        <v>0</v>
      </c>
      <c r="I668" s="9">
        <v>7.5</v>
      </c>
      <c r="J668" s="9">
        <f t="shared" si="51"/>
        <v>0</v>
      </c>
      <c r="K668" s="1"/>
      <c r="L668" s="1"/>
      <c r="M668" s="1"/>
      <c r="N668" s="1"/>
      <c r="O668" s="1"/>
      <c r="P668" s="1"/>
      <c r="Q668" s="1"/>
      <c r="R668" s="1"/>
      <c r="S668" s="1"/>
      <c r="T668" s="1"/>
      <c r="U668" s="1"/>
      <c r="V668" s="1"/>
      <c r="W668" s="1"/>
      <c r="X668" s="1"/>
      <c r="Y668" s="1"/>
      <c r="Z668" s="1"/>
    </row>
    <row r="669" spans="1:26" ht="15.75" customHeight="1">
      <c r="A669" s="227"/>
      <c r="B669" s="227"/>
      <c r="C669" s="227"/>
      <c r="D669" s="227"/>
      <c r="E669" s="227"/>
      <c r="F669" s="227"/>
      <c r="G669" s="8" t="s">
        <v>283</v>
      </c>
      <c r="H669" s="4">
        <v>0</v>
      </c>
      <c r="I669" s="9">
        <v>0.5</v>
      </c>
      <c r="J669" s="9">
        <f t="shared" si="51"/>
        <v>0</v>
      </c>
      <c r="K669" s="1"/>
      <c r="L669" s="1"/>
      <c r="M669" s="1"/>
      <c r="N669" s="1"/>
      <c r="O669" s="1"/>
      <c r="P669" s="1"/>
      <c r="Q669" s="1"/>
      <c r="R669" s="1"/>
      <c r="S669" s="1"/>
      <c r="T669" s="1"/>
      <c r="U669" s="1"/>
      <c r="V669" s="1"/>
      <c r="W669" s="1"/>
      <c r="X669" s="1"/>
      <c r="Y669" s="1"/>
      <c r="Z669" s="1"/>
    </row>
    <row r="670" spans="1:26" ht="15.75" customHeight="1">
      <c r="A670" s="227"/>
      <c r="B670" s="227"/>
      <c r="C670" s="227"/>
      <c r="D670" s="227"/>
      <c r="E670" s="227"/>
      <c r="F670" s="227"/>
      <c r="G670" s="8" t="s">
        <v>284</v>
      </c>
      <c r="H670" s="4">
        <v>0</v>
      </c>
      <c r="I670" s="9">
        <v>0.5</v>
      </c>
      <c r="J670" s="9">
        <f t="shared" si="51"/>
        <v>0</v>
      </c>
      <c r="K670" s="1"/>
      <c r="L670" s="1"/>
      <c r="M670" s="1"/>
      <c r="N670" s="1"/>
      <c r="O670" s="1"/>
      <c r="P670" s="1"/>
      <c r="Q670" s="1"/>
      <c r="R670" s="1"/>
      <c r="S670" s="1"/>
      <c r="T670" s="1"/>
      <c r="U670" s="1"/>
      <c r="V670" s="1"/>
      <c r="W670" s="1"/>
      <c r="X670" s="1"/>
      <c r="Y670" s="1"/>
      <c r="Z670" s="1"/>
    </row>
    <row r="671" spans="1:26" ht="15.75" customHeight="1">
      <c r="A671" s="227"/>
      <c r="B671" s="227"/>
      <c r="C671" s="227"/>
      <c r="D671" s="227"/>
      <c r="E671" s="227"/>
      <c r="F671" s="227"/>
      <c r="G671" s="8" t="s">
        <v>285</v>
      </c>
      <c r="H671" s="4">
        <v>0</v>
      </c>
      <c r="I671" s="9">
        <v>0.25</v>
      </c>
      <c r="J671" s="9">
        <f t="shared" si="51"/>
        <v>0</v>
      </c>
      <c r="K671" s="1"/>
      <c r="L671" s="1"/>
      <c r="M671" s="1"/>
      <c r="N671" s="1"/>
      <c r="O671" s="1"/>
      <c r="P671" s="1"/>
      <c r="Q671" s="1"/>
      <c r="R671" s="1"/>
      <c r="S671" s="1"/>
      <c r="T671" s="1"/>
      <c r="U671" s="1"/>
      <c r="V671" s="1"/>
      <c r="W671" s="1"/>
      <c r="X671" s="1"/>
      <c r="Y671" s="1"/>
      <c r="Z671" s="1"/>
    </row>
    <row r="672" spans="1:26" ht="15.75" customHeight="1">
      <c r="A672" s="228"/>
      <c r="B672" s="228"/>
      <c r="C672" s="228"/>
      <c r="D672" s="228"/>
      <c r="E672" s="228"/>
      <c r="F672" s="228"/>
      <c r="G672" s="8" t="s">
        <v>60</v>
      </c>
      <c r="H672" s="4">
        <v>2500</v>
      </c>
      <c r="I672" s="9">
        <v>0.01</v>
      </c>
      <c r="J672" s="9">
        <f t="shared" si="51"/>
        <v>25</v>
      </c>
      <c r="K672" s="1"/>
      <c r="L672" s="1"/>
      <c r="M672" s="1"/>
      <c r="N672" s="1"/>
      <c r="O672" s="1"/>
      <c r="P672" s="1"/>
      <c r="Q672" s="1"/>
      <c r="R672" s="1"/>
      <c r="S672" s="1"/>
      <c r="T672" s="1"/>
      <c r="U672" s="1"/>
      <c r="V672" s="1"/>
      <c r="W672" s="1"/>
      <c r="X672" s="1"/>
      <c r="Y672" s="1"/>
      <c r="Z672" s="1"/>
    </row>
    <row r="673" spans="1:26" ht="15.75" customHeight="1">
      <c r="A673" s="229">
        <f>A666+1</f>
        <v>16</v>
      </c>
      <c r="B673" s="229" t="s">
        <v>12</v>
      </c>
      <c r="C673" s="229" t="s">
        <v>125</v>
      </c>
      <c r="D673" s="229" t="s">
        <v>279</v>
      </c>
      <c r="E673" s="229" t="s">
        <v>14</v>
      </c>
      <c r="F673" s="229" t="s">
        <v>300</v>
      </c>
      <c r="G673" s="8" t="s">
        <v>281</v>
      </c>
      <c r="H673" s="4">
        <v>0</v>
      </c>
      <c r="I673" s="9">
        <v>7.5</v>
      </c>
      <c r="J673" s="9">
        <f t="shared" si="51"/>
        <v>0</v>
      </c>
      <c r="K673" s="1"/>
      <c r="L673" s="1"/>
      <c r="M673" s="1"/>
      <c r="N673" s="1"/>
      <c r="O673" s="1"/>
      <c r="P673" s="1"/>
      <c r="Q673" s="1"/>
      <c r="R673" s="1"/>
      <c r="S673" s="1"/>
      <c r="T673" s="1"/>
      <c r="U673" s="1"/>
      <c r="V673" s="1"/>
      <c r="W673" s="1"/>
      <c r="X673" s="1"/>
      <c r="Y673" s="1"/>
      <c r="Z673" s="1"/>
    </row>
    <row r="674" spans="1:26" ht="15.75" customHeight="1">
      <c r="A674" s="227"/>
      <c r="B674" s="227"/>
      <c r="C674" s="227"/>
      <c r="D674" s="227"/>
      <c r="E674" s="227"/>
      <c r="F674" s="227"/>
      <c r="G674" s="8" t="s">
        <v>282</v>
      </c>
      <c r="H674" s="4">
        <v>0</v>
      </c>
      <c r="I674" s="9">
        <v>0.01</v>
      </c>
      <c r="J674" s="9">
        <f t="shared" si="51"/>
        <v>0</v>
      </c>
      <c r="K674" s="1"/>
      <c r="L674" s="1"/>
      <c r="M674" s="1"/>
      <c r="N674" s="1"/>
      <c r="O674" s="1"/>
      <c r="P674" s="1"/>
      <c r="Q674" s="1"/>
      <c r="R674" s="1"/>
      <c r="S674" s="1"/>
      <c r="T674" s="1"/>
      <c r="U674" s="1"/>
      <c r="V674" s="1"/>
      <c r="W674" s="1"/>
      <c r="X674" s="1"/>
      <c r="Y674" s="1"/>
      <c r="Z674" s="1"/>
    </row>
    <row r="675" spans="1:26" ht="15.75" customHeight="1">
      <c r="A675" s="227"/>
      <c r="B675" s="227"/>
      <c r="C675" s="227"/>
      <c r="D675" s="227"/>
      <c r="E675" s="227"/>
      <c r="F675" s="227"/>
      <c r="G675" s="8" t="s">
        <v>36</v>
      </c>
      <c r="H675" s="4">
        <v>0</v>
      </c>
      <c r="I675" s="9">
        <v>7.5</v>
      </c>
      <c r="J675" s="9">
        <f t="shared" si="51"/>
        <v>0</v>
      </c>
      <c r="K675" s="1"/>
      <c r="L675" s="1"/>
      <c r="M675" s="1"/>
      <c r="N675" s="1"/>
      <c r="O675" s="1"/>
      <c r="P675" s="1"/>
      <c r="Q675" s="1"/>
      <c r="R675" s="1"/>
      <c r="S675" s="1"/>
      <c r="T675" s="1"/>
      <c r="U675" s="1"/>
      <c r="V675" s="1"/>
      <c r="W675" s="1"/>
      <c r="X675" s="1"/>
      <c r="Y675" s="1"/>
      <c r="Z675" s="1"/>
    </row>
    <row r="676" spans="1:26" ht="15.75" customHeight="1">
      <c r="A676" s="227"/>
      <c r="B676" s="227"/>
      <c r="C676" s="227"/>
      <c r="D676" s="227"/>
      <c r="E676" s="227"/>
      <c r="F676" s="227"/>
      <c r="G676" s="8" t="s">
        <v>283</v>
      </c>
      <c r="H676" s="4">
        <v>0</v>
      </c>
      <c r="I676" s="9">
        <v>0.5</v>
      </c>
      <c r="J676" s="9">
        <f t="shared" si="51"/>
        <v>0</v>
      </c>
      <c r="K676" s="1"/>
      <c r="L676" s="1"/>
      <c r="M676" s="1"/>
      <c r="N676" s="1"/>
      <c r="O676" s="1"/>
      <c r="P676" s="1"/>
      <c r="Q676" s="1"/>
      <c r="R676" s="1"/>
      <c r="S676" s="1"/>
      <c r="T676" s="1"/>
      <c r="U676" s="1"/>
      <c r="V676" s="1"/>
      <c r="W676" s="1"/>
      <c r="X676" s="1"/>
      <c r="Y676" s="1"/>
      <c r="Z676" s="1"/>
    </row>
    <row r="677" spans="1:26" ht="15.75" customHeight="1">
      <c r="A677" s="227"/>
      <c r="B677" s="227"/>
      <c r="C677" s="227"/>
      <c r="D677" s="227"/>
      <c r="E677" s="227"/>
      <c r="F677" s="227"/>
      <c r="G677" s="8" t="s">
        <v>284</v>
      </c>
      <c r="H677" s="4">
        <v>0</v>
      </c>
      <c r="I677" s="9">
        <v>0.5</v>
      </c>
      <c r="J677" s="9">
        <f t="shared" si="51"/>
        <v>0</v>
      </c>
      <c r="K677" s="1"/>
      <c r="L677" s="1"/>
      <c r="M677" s="1"/>
      <c r="N677" s="1"/>
      <c r="O677" s="1"/>
      <c r="P677" s="1"/>
      <c r="Q677" s="1"/>
      <c r="R677" s="1"/>
      <c r="S677" s="1"/>
      <c r="T677" s="1"/>
      <c r="U677" s="1"/>
      <c r="V677" s="1"/>
      <c r="W677" s="1"/>
      <c r="X677" s="1"/>
      <c r="Y677" s="1"/>
      <c r="Z677" s="1"/>
    </row>
    <row r="678" spans="1:26" ht="15.75" customHeight="1">
      <c r="A678" s="227"/>
      <c r="B678" s="227"/>
      <c r="C678" s="227"/>
      <c r="D678" s="227"/>
      <c r="E678" s="227"/>
      <c r="F678" s="227"/>
      <c r="G678" s="8" t="s">
        <v>285</v>
      </c>
      <c r="H678" s="4">
        <v>0</v>
      </c>
      <c r="I678" s="9">
        <v>0.25</v>
      </c>
      <c r="J678" s="9">
        <f t="shared" si="51"/>
        <v>0</v>
      </c>
      <c r="K678" s="1"/>
      <c r="L678" s="1"/>
      <c r="M678" s="1"/>
      <c r="N678" s="1"/>
      <c r="O678" s="1"/>
      <c r="P678" s="1"/>
      <c r="Q678" s="1"/>
      <c r="R678" s="1"/>
      <c r="S678" s="1"/>
      <c r="T678" s="1"/>
      <c r="U678" s="1"/>
      <c r="V678" s="1"/>
      <c r="W678" s="1"/>
      <c r="X678" s="1"/>
      <c r="Y678" s="1"/>
      <c r="Z678" s="1"/>
    </row>
    <row r="679" spans="1:26" ht="15.75" customHeight="1">
      <c r="A679" s="228"/>
      <c r="B679" s="228"/>
      <c r="C679" s="228"/>
      <c r="D679" s="228"/>
      <c r="E679" s="228"/>
      <c r="F679" s="228"/>
      <c r="G679" s="8" t="s">
        <v>60</v>
      </c>
      <c r="H679" s="4">
        <v>200</v>
      </c>
      <c r="I679" s="9">
        <v>0.01</v>
      </c>
      <c r="J679" s="9">
        <f t="shared" si="51"/>
        <v>2</v>
      </c>
      <c r="K679" s="1"/>
      <c r="L679" s="1"/>
      <c r="M679" s="1"/>
      <c r="N679" s="1"/>
      <c r="O679" s="1"/>
      <c r="P679" s="1"/>
      <c r="Q679" s="1"/>
      <c r="R679" s="1"/>
      <c r="S679" s="1"/>
      <c r="T679" s="1"/>
      <c r="U679" s="1"/>
      <c r="V679" s="1"/>
      <c r="W679" s="1"/>
      <c r="X679" s="1"/>
      <c r="Y679" s="1"/>
      <c r="Z679" s="1"/>
    </row>
    <row r="680" spans="1:26" ht="15.75" customHeight="1">
      <c r="A680" s="229">
        <f>A673+1</f>
        <v>17</v>
      </c>
      <c r="B680" s="229" t="s">
        <v>12</v>
      </c>
      <c r="C680" s="229" t="s">
        <v>125</v>
      </c>
      <c r="D680" s="229" t="s">
        <v>279</v>
      </c>
      <c r="E680" s="229" t="s">
        <v>14</v>
      </c>
      <c r="F680" s="229" t="s">
        <v>301</v>
      </c>
      <c r="G680" s="8" t="s">
        <v>281</v>
      </c>
      <c r="H680" s="4">
        <v>1</v>
      </c>
      <c r="I680" s="9">
        <v>7.5</v>
      </c>
      <c r="J680" s="9">
        <f t="shared" si="51"/>
        <v>7.5</v>
      </c>
      <c r="K680" s="1"/>
      <c r="L680" s="1"/>
      <c r="M680" s="1"/>
      <c r="N680" s="1"/>
      <c r="O680" s="1"/>
      <c r="P680" s="1"/>
      <c r="Q680" s="1"/>
      <c r="R680" s="1"/>
      <c r="S680" s="1"/>
      <c r="T680" s="1"/>
      <c r="U680" s="1"/>
      <c r="V680" s="1"/>
      <c r="W680" s="1"/>
      <c r="X680" s="1"/>
      <c r="Y680" s="1"/>
      <c r="Z680" s="1"/>
    </row>
    <row r="681" spans="1:26" ht="15.75" customHeight="1">
      <c r="A681" s="227"/>
      <c r="B681" s="227"/>
      <c r="C681" s="227"/>
      <c r="D681" s="227"/>
      <c r="E681" s="227"/>
      <c r="F681" s="227"/>
      <c r="G681" s="8" t="s">
        <v>282</v>
      </c>
      <c r="H681" s="4">
        <v>0</v>
      </c>
      <c r="I681" s="9">
        <v>0.01</v>
      </c>
      <c r="J681" s="9">
        <f t="shared" si="51"/>
        <v>0</v>
      </c>
      <c r="K681" s="1"/>
      <c r="L681" s="1"/>
      <c r="M681" s="1"/>
      <c r="N681" s="1"/>
      <c r="O681" s="1"/>
      <c r="P681" s="1"/>
      <c r="Q681" s="1"/>
      <c r="R681" s="1"/>
      <c r="S681" s="1"/>
      <c r="T681" s="1"/>
      <c r="U681" s="1"/>
      <c r="V681" s="1"/>
      <c r="W681" s="1"/>
      <c r="X681" s="1"/>
      <c r="Y681" s="1"/>
      <c r="Z681" s="1"/>
    </row>
    <row r="682" spans="1:26" ht="15.75" customHeight="1">
      <c r="A682" s="227"/>
      <c r="B682" s="227"/>
      <c r="C682" s="227"/>
      <c r="D682" s="227"/>
      <c r="E682" s="227"/>
      <c r="F682" s="227"/>
      <c r="G682" s="8" t="s">
        <v>36</v>
      </c>
      <c r="H682" s="4">
        <v>0</v>
      </c>
      <c r="I682" s="9">
        <v>7.5</v>
      </c>
      <c r="J682" s="9">
        <f t="shared" si="51"/>
        <v>0</v>
      </c>
      <c r="K682" s="1"/>
      <c r="L682" s="1"/>
      <c r="M682" s="1"/>
      <c r="N682" s="1"/>
      <c r="O682" s="1"/>
      <c r="P682" s="1"/>
      <c r="Q682" s="1"/>
      <c r="R682" s="1"/>
      <c r="S682" s="1"/>
      <c r="T682" s="1"/>
      <c r="U682" s="1"/>
      <c r="V682" s="1"/>
      <c r="W682" s="1"/>
      <c r="X682" s="1"/>
      <c r="Y682" s="1"/>
      <c r="Z682" s="1"/>
    </row>
    <row r="683" spans="1:26" ht="15.75" customHeight="1">
      <c r="A683" s="227"/>
      <c r="B683" s="227"/>
      <c r="C683" s="227"/>
      <c r="D683" s="227"/>
      <c r="E683" s="227"/>
      <c r="F683" s="227"/>
      <c r="G683" s="8" t="s">
        <v>283</v>
      </c>
      <c r="H683" s="4">
        <v>0</v>
      </c>
      <c r="I683" s="9">
        <v>0.5</v>
      </c>
      <c r="J683" s="9">
        <f t="shared" si="51"/>
        <v>0</v>
      </c>
      <c r="K683" s="1"/>
      <c r="L683" s="1"/>
      <c r="M683" s="1"/>
      <c r="N683" s="1"/>
      <c r="O683" s="1"/>
      <c r="P683" s="1"/>
      <c r="Q683" s="1"/>
      <c r="R683" s="1"/>
      <c r="S683" s="1"/>
      <c r="T683" s="1"/>
      <c r="U683" s="1"/>
      <c r="V683" s="1"/>
      <c r="W683" s="1"/>
      <c r="X683" s="1"/>
      <c r="Y683" s="1"/>
      <c r="Z683" s="1"/>
    </row>
    <row r="684" spans="1:26" ht="15.75" customHeight="1">
      <c r="A684" s="227"/>
      <c r="B684" s="227"/>
      <c r="C684" s="227"/>
      <c r="D684" s="227"/>
      <c r="E684" s="227"/>
      <c r="F684" s="227"/>
      <c r="G684" s="8" t="s">
        <v>284</v>
      </c>
      <c r="H684" s="4">
        <v>0</v>
      </c>
      <c r="I684" s="9">
        <v>0.5</v>
      </c>
      <c r="J684" s="9">
        <f t="shared" si="51"/>
        <v>0</v>
      </c>
      <c r="K684" s="1"/>
      <c r="L684" s="1"/>
      <c r="M684" s="1"/>
      <c r="N684" s="1"/>
      <c r="O684" s="1"/>
      <c r="P684" s="1"/>
      <c r="Q684" s="1"/>
      <c r="R684" s="1"/>
      <c r="S684" s="1"/>
      <c r="T684" s="1"/>
      <c r="U684" s="1"/>
      <c r="V684" s="1"/>
      <c r="W684" s="1"/>
      <c r="X684" s="1"/>
      <c r="Y684" s="1"/>
      <c r="Z684" s="1"/>
    </row>
    <row r="685" spans="1:26" ht="15.75" customHeight="1">
      <c r="A685" s="227"/>
      <c r="B685" s="227"/>
      <c r="C685" s="227"/>
      <c r="D685" s="227"/>
      <c r="E685" s="227"/>
      <c r="F685" s="227"/>
      <c r="G685" s="8" t="s">
        <v>285</v>
      </c>
      <c r="H685" s="4">
        <v>0</v>
      </c>
      <c r="I685" s="9">
        <v>0.25</v>
      </c>
      <c r="J685" s="9">
        <f t="shared" si="51"/>
        <v>0</v>
      </c>
      <c r="K685" s="1"/>
      <c r="L685" s="1"/>
      <c r="M685" s="1"/>
      <c r="N685" s="1"/>
      <c r="O685" s="1"/>
      <c r="P685" s="1"/>
      <c r="Q685" s="1"/>
      <c r="R685" s="1"/>
      <c r="S685" s="1"/>
      <c r="T685" s="1"/>
      <c r="U685" s="1"/>
      <c r="V685" s="1"/>
      <c r="W685" s="1"/>
      <c r="X685" s="1"/>
      <c r="Y685" s="1"/>
      <c r="Z685" s="1"/>
    </row>
    <row r="686" spans="1:26" ht="15.75" customHeight="1">
      <c r="A686" s="228"/>
      <c r="B686" s="228"/>
      <c r="C686" s="228"/>
      <c r="D686" s="228"/>
      <c r="E686" s="228"/>
      <c r="F686" s="228"/>
      <c r="G686" s="8" t="s">
        <v>60</v>
      </c>
      <c r="H686" s="4">
        <v>400</v>
      </c>
      <c r="I686" s="9">
        <v>0.01</v>
      </c>
      <c r="J686" s="9">
        <f t="shared" si="51"/>
        <v>4</v>
      </c>
      <c r="K686" s="1"/>
      <c r="L686" s="1"/>
      <c r="M686" s="1"/>
      <c r="N686" s="1"/>
      <c r="O686" s="1"/>
      <c r="P686" s="1"/>
      <c r="Q686" s="1"/>
      <c r="R686" s="1"/>
      <c r="S686" s="1"/>
      <c r="T686" s="1"/>
      <c r="U686" s="1"/>
      <c r="V686" s="1"/>
      <c r="W686" s="1"/>
      <c r="X686" s="1"/>
      <c r="Y686" s="1"/>
      <c r="Z686" s="1"/>
    </row>
    <row r="687" spans="1:26" ht="15.75" customHeight="1">
      <c r="A687" s="229">
        <f>A680+1</f>
        <v>18</v>
      </c>
      <c r="B687" s="229" t="s">
        <v>12</v>
      </c>
      <c r="C687" s="229" t="s">
        <v>125</v>
      </c>
      <c r="D687" s="229" t="s">
        <v>279</v>
      </c>
      <c r="E687" s="229" t="s">
        <v>14</v>
      </c>
      <c r="F687" s="229" t="s">
        <v>302</v>
      </c>
      <c r="G687" s="8" t="s">
        <v>281</v>
      </c>
      <c r="H687" s="4">
        <v>0</v>
      </c>
      <c r="I687" s="9">
        <v>7.5</v>
      </c>
      <c r="J687" s="9">
        <f t="shared" si="51"/>
        <v>0</v>
      </c>
      <c r="K687" s="1"/>
      <c r="L687" s="1"/>
      <c r="M687" s="1"/>
      <c r="N687" s="1"/>
      <c r="O687" s="1"/>
      <c r="P687" s="1"/>
      <c r="Q687" s="1"/>
      <c r="R687" s="1"/>
      <c r="S687" s="1"/>
      <c r="T687" s="1"/>
      <c r="U687" s="1"/>
      <c r="V687" s="1"/>
      <c r="W687" s="1"/>
      <c r="X687" s="1"/>
      <c r="Y687" s="1"/>
      <c r="Z687" s="1"/>
    </row>
    <row r="688" spans="1:26" ht="15.75" customHeight="1">
      <c r="A688" s="227"/>
      <c r="B688" s="227"/>
      <c r="C688" s="227"/>
      <c r="D688" s="227"/>
      <c r="E688" s="227"/>
      <c r="F688" s="227"/>
      <c r="G688" s="8" t="s">
        <v>282</v>
      </c>
      <c r="H688" s="4">
        <v>0</v>
      </c>
      <c r="I688" s="9">
        <v>0.01</v>
      </c>
      <c r="J688" s="9">
        <f t="shared" si="51"/>
        <v>0</v>
      </c>
      <c r="K688" s="1"/>
      <c r="L688" s="1"/>
      <c r="M688" s="1"/>
      <c r="N688" s="1"/>
      <c r="O688" s="1"/>
      <c r="P688" s="1"/>
      <c r="Q688" s="1"/>
      <c r="R688" s="1"/>
      <c r="S688" s="1"/>
      <c r="T688" s="1"/>
      <c r="U688" s="1"/>
      <c r="V688" s="1"/>
      <c r="W688" s="1"/>
      <c r="X688" s="1"/>
      <c r="Y688" s="1"/>
      <c r="Z688" s="1"/>
    </row>
    <row r="689" spans="1:26" ht="15.75" customHeight="1">
      <c r="A689" s="227"/>
      <c r="B689" s="227"/>
      <c r="C689" s="227"/>
      <c r="D689" s="227"/>
      <c r="E689" s="227"/>
      <c r="F689" s="227"/>
      <c r="G689" s="8" t="s">
        <v>36</v>
      </c>
      <c r="H689" s="4">
        <v>0</v>
      </c>
      <c r="I689" s="9">
        <v>7.5</v>
      </c>
      <c r="J689" s="9">
        <f t="shared" si="51"/>
        <v>0</v>
      </c>
      <c r="K689" s="1"/>
      <c r="L689" s="1"/>
      <c r="M689" s="1"/>
      <c r="N689" s="1"/>
      <c r="O689" s="1"/>
      <c r="P689" s="1"/>
      <c r="Q689" s="1"/>
      <c r="R689" s="1"/>
      <c r="S689" s="1"/>
      <c r="T689" s="1"/>
      <c r="U689" s="1"/>
      <c r="V689" s="1"/>
      <c r="W689" s="1"/>
      <c r="X689" s="1"/>
      <c r="Y689" s="1"/>
      <c r="Z689" s="1"/>
    </row>
    <row r="690" spans="1:26" ht="15.75" customHeight="1">
      <c r="A690" s="227"/>
      <c r="B690" s="227"/>
      <c r="C690" s="227"/>
      <c r="D690" s="227"/>
      <c r="E690" s="227"/>
      <c r="F690" s="227"/>
      <c r="G690" s="8" t="s">
        <v>283</v>
      </c>
      <c r="H690" s="4">
        <v>0</v>
      </c>
      <c r="I690" s="9">
        <v>0.5</v>
      </c>
      <c r="J690" s="9">
        <f t="shared" si="51"/>
        <v>0</v>
      </c>
      <c r="K690" s="1"/>
      <c r="L690" s="1"/>
      <c r="M690" s="1"/>
      <c r="N690" s="1"/>
      <c r="O690" s="1"/>
      <c r="P690" s="1"/>
      <c r="Q690" s="1"/>
      <c r="R690" s="1"/>
      <c r="S690" s="1"/>
      <c r="T690" s="1"/>
      <c r="U690" s="1"/>
      <c r="V690" s="1"/>
      <c r="W690" s="1"/>
      <c r="X690" s="1"/>
      <c r="Y690" s="1"/>
      <c r="Z690" s="1"/>
    </row>
    <row r="691" spans="1:26" ht="15.75" customHeight="1">
      <c r="A691" s="227"/>
      <c r="B691" s="227"/>
      <c r="C691" s="227"/>
      <c r="D691" s="227"/>
      <c r="E691" s="227"/>
      <c r="F691" s="227"/>
      <c r="G691" s="8" t="s">
        <v>284</v>
      </c>
      <c r="H691" s="4">
        <v>0</v>
      </c>
      <c r="I691" s="9">
        <v>0.5</v>
      </c>
      <c r="J691" s="9">
        <f t="shared" si="51"/>
        <v>0</v>
      </c>
      <c r="K691" s="1"/>
      <c r="L691" s="1"/>
      <c r="M691" s="1"/>
      <c r="N691" s="1"/>
      <c r="O691" s="1"/>
      <c r="P691" s="1"/>
      <c r="Q691" s="1"/>
      <c r="R691" s="1"/>
      <c r="S691" s="1"/>
      <c r="T691" s="1"/>
      <c r="U691" s="1"/>
      <c r="V691" s="1"/>
      <c r="W691" s="1"/>
      <c r="X691" s="1"/>
      <c r="Y691" s="1"/>
      <c r="Z691" s="1"/>
    </row>
    <row r="692" spans="1:26" ht="15.75" customHeight="1">
      <c r="A692" s="227"/>
      <c r="B692" s="227"/>
      <c r="C692" s="227"/>
      <c r="D692" s="227"/>
      <c r="E692" s="227"/>
      <c r="F692" s="227"/>
      <c r="G692" s="8" t="s">
        <v>285</v>
      </c>
      <c r="H692" s="4">
        <v>0</v>
      </c>
      <c r="I692" s="9">
        <v>0.25</v>
      </c>
      <c r="J692" s="9">
        <f t="shared" si="51"/>
        <v>0</v>
      </c>
      <c r="K692" s="1"/>
      <c r="L692" s="1"/>
      <c r="M692" s="1"/>
      <c r="N692" s="1"/>
      <c r="O692" s="1"/>
      <c r="P692" s="1"/>
      <c r="Q692" s="1"/>
      <c r="R692" s="1"/>
      <c r="S692" s="1"/>
      <c r="T692" s="1"/>
      <c r="U692" s="1"/>
      <c r="V692" s="1"/>
      <c r="W692" s="1"/>
      <c r="X692" s="1"/>
      <c r="Y692" s="1"/>
      <c r="Z692" s="1"/>
    </row>
    <row r="693" spans="1:26" ht="15.75" customHeight="1">
      <c r="A693" s="228"/>
      <c r="B693" s="228"/>
      <c r="C693" s="228"/>
      <c r="D693" s="228"/>
      <c r="E693" s="228"/>
      <c r="F693" s="228"/>
      <c r="G693" s="8" t="s">
        <v>60</v>
      </c>
      <c r="H693" s="4">
        <v>300</v>
      </c>
      <c r="I693" s="9">
        <v>0.01</v>
      </c>
      <c r="J693" s="9">
        <f t="shared" si="51"/>
        <v>3</v>
      </c>
      <c r="K693" s="1"/>
      <c r="L693" s="1"/>
      <c r="M693" s="1"/>
      <c r="N693" s="1"/>
      <c r="O693" s="1"/>
      <c r="P693" s="1"/>
      <c r="Q693" s="1"/>
      <c r="R693" s="1"/>
      <c r="S693" s="1"/>
      <c r="T693" s="1"/>
      <c r="U693" s="1"/>
      <c r="V693" s="1"/>
      <c r="W693" s="1"/>
      <c r="X693" s="1"/>
      <c r="Y693" s="1"/>
      <c r="Z693" s="1"/>
    </row>
    <row r="694" spans="1:26" ht="15.75" customHeight="1">
      <c r="A694" s="229">
        <f>A687+1</f>
        <v>19</v>
      </c>
      <c r="B694" s="229" t="s">
        <v>12</v>
      </c>
      <c r="C694" s="229" t="s">
        <v>125</v>
      </c>
      <c r="D694" s="229" t="s">
        <v>279</v>
      </c>
      <c r="E694" s="229" t="s">
        <v>14</v>
      </c>
      <c r="F694" s="229" t="s">
        <v>303</v>
      </c>
      <c r="G694" s="8" t="s">
        <v>281</v>
      </c>
      <c r="H694" s="4">
        <v>1</v>
      </c>
      <c r="I694" s="9">
        <v>7.5</v>
      </c>
      <c r="J694" s="9">
        <f t="shared" si="51"/>
        <v>7.5</v>
      </c>
      <c r="K694" s="1"/>
      <c r="L694" s="1"/>
      <c r="M694" s="1"/>
      <c r="N694" s="1"/>
      <c r="O694" s="1"/>
      <c r="P694" s="1"/>
      <c r="Q694" s="1"/>
      <c r="R694" s="1"/>
      <c r="S694" s="1"/>
      <c r="T694" s="1"/>
      <c r="U694" s="1"/>
      <c r="V694" s="1"/>
      <c r="W694" s="1"/>
      <c r="X694" s="1"/>
      <c r="Y694" s="1"/>
      <c r="Z694" s="1"/>
    </row>
    <row r="695" spans="1:26" ht="15.75" customHeight="1">
      <c r="A695" s="227"/>
      <c r="B695" s="227"/>
      <c r="C695" s="227"/>
      <c r="D695" s="227"/>
      <c r="E695" s="227"/>
      <c r="F695" s="227"/>
      <c r="G695" s="8" t="s">
        <v>282</v>
      </c>
      <c r="H695" s="4">
        <v>0</v>
      </c>
      <c r="I695" s="9">
        <v>0.01</v>
      </c>
      <c r="J695" s="9">
        <f t="shared" si="51"/>
        <v>0</v>
      </c>
      <c r="K695" s="1"/>
      <c r="L695" s="1"/>
      <c r="M695" s="1"/>
      <c r="N695" s="1"/>
      <c r="O695" s="1"/>
      <c r="P695" s="1"/>
      <c r="Q695" s="1"/>
      <c r="R695" s="1"/>
      <c r="S695" s="1"/>
      <c r="T695" s="1"/>
      <c r="U695" s="1"/>
      <c r="V695" s="1"/>
      <c r="W695" s="1"/>
      <c r="X695" s="1"/>
      <c r="Y695" s="1"/>
      <c r="Z695" s="1"/>
    </row>
    <row r="696" spans="1:26" ht="15.75" customHeight="1">
      <c r="A696" s="227"/>
      <c r="B696" s="227"/>
      <c r="C696" s="227"/>
      <c r="D696" s="227"/>
      <c r="E696" s="227"/>
      <c r="F696" s="227"/>
      <c r="G696" s="8" t="s">
        <v>36</v>
      </c>
      <c r="H696" s="4">
        <v>0</v>
      </c>
      <c r="I696" s="9">
        <v>7.5</v>
      </c>
      <c r="J696" s="9">
        <f t="shared" si="51"/>
        <v>0</v>
      </c>
      <c r="K696" s="1"/>
      <c r="L696" s="1"/>
      <c r="M696" s="1"/>
      <c r="N696" s="1"/>
      <c r="O696" s="1"/>
      <c r="P696" s="1"/>
      <c r="Q696" s="1"/>
      <c r="R696" s="1"/>
      <c r="S696" s="1"/>
      <c r="T696" s="1"/>
      <c r="U696" s="1"/>
      <c r="V696" s="1"/>
      <c r="W696" s="1"/>
      <c r="X696" s="1"/>
      <c r="Y696" s="1"/>
      <c r="Z696" s="1"/>
    </row>
    <row r="697" spans="1:26" ht="15.75" customHeight="1">
      <c r="A697" s="227"/>
      <c r="B697" s="227"/>
      <c r="C697" s="227"/>
      <c r="D697" s="227"/>
      <c r="E697" s="227"/>
      <c r="F697" s="227"/>
      <c r="G697" s="8" t="s">
        <v>283</v>
      </c>
      <c r="H697" s="4">
        <v>1</v>
      </c>
      <c r="I697" s="9">
        <v>0.5</v>
      </c>
      <c r="J697" s="9">
        <f t="shared" si="51"/>
        <v>0.5</v>
      </c>
      <c r="K697" s="1"/>
      <c r="L697" s="1"/>
      <c r="M697" s="1"/>
      <c r="N697" s="1"/>
      <c r="O697" s="1"/>
      <c r="P697" s="1"/>
      <c r="Q697" s="1"/>
      <c r="R697" s="1"/>
      <c r="S697" s="1"/>
      <c r="T697" s="1"/>
      <c r="U697" s="1"/>
      <c r="V697" s="1"/>
      <c r="W697" s="1"/>
      <c r="X697" s="1"/>
      <c r="Y697" s="1"/>
      <c r="Z697" s="1"/>
    </row>
    <row r="698" spans="1:26" ht="15.75" customHeight="1">
      <c r="A698" s="227"/>
      <c r="B698" s="227"/>
      <c r="C698" s="227"/>
      <c r="D698" s="227"/>
      <c r="E698" s="227"/>
      <c r="F698" s="227"/>
      <c r="G698" s="8" t="s">
        <v>284</v>
      </c>
      <c r="H698" s="4">
        <v>0</v>
      </c>
      <c r="I698" s="9">
        <v>0.5</v>
      </c>
      <c r="J698" s="9">
        <f t="shared" si="51"/>
        <v>0</v>
      </c>
      <c r="K698" s="1"/>
      <c r="L698" s="1"/>
      <c r="M698" s="1"/>
      <c r="N698" s="1"/>
      <c r="O698" s="1"/>
      <c r="P698" s="1"/>
      <c r="Q698" s="1"/>
      <c r="R698" s="1"/>
      <c r="S698" s="1"/>
      <c r="T698" s="1"/>
      <c r="U698" s="1"/>
      <c r="V698" s="1"/>
      <c r="W698" s="1"/>
      <c r="X698" s="1"/>
      <c r="Y698" s="1"/>
      <c r="Z698" s="1"/>
    </row>
    <row r="699" spans="1:26" ht="15.75" customHeight="1">
      <c r="A699" s="227"/>
      <c r="B699" s="227"/>
      <c r="C699" s="227"/>
      <c r="D699" s="227"/>
      <c r="E699" s="227"/>
      <c r="F699" s="227"/>
      <c r="G699" s="8" t="s">
        <v>285</v>
      </c>
      <c r="H699" s="4">
        <v>0</v>
      </c>
      <c r="I699" s="9">
        <v>0.25</v>
      </c>
      <c r="J699" s="9">
        <f t="shared" si="51"/>
        <v>0</v>
      </c>
      <c r="K699" s="1"/>
      <c r="L699" s="1"/>
      <c r="M699" s="1"/>
      <c r="N699" s="1"/>
      <c r="O699" s="1"/>
      <c r="P699" s="1"/>
      <c r="Q699" s="1"/>
      <c r="R699" s="1"/>
      <c r="S699" s="1"/>
      <c r="T699" s="1"/>
      <c r="U699" s="1"/>
      <c r="V699" s="1"/>
      <c r="W699" s="1"/>
      <c r="X699" s="1"/>
      <c r="Y699" s="1"/>
      <c r="Z699" s="1"/>
    </row>
    <row r="700" spans="1:26" ht="15.75" customHeight="1">
      <c r="A700" s="228"/>
      <c r="B700" s="228"/>
      <c r="C700" s="228"/>
      <c r="D700" s="228"/>
      <c r="E700" s="228"/>
      <c r="F700" s="228"/>
      <c r="G700" s="8" t="s">
        <v>60</v>
      </c>
      <c r="H700" s="4">
        <v>1200</v>
      </c>
      <c r="I700" s="9">
        <v>0.01</v>
      </c>
      <c r="J700" s="9">
        <f t="shared" si="51"/>
        <v>12</v>
      </c>
      <c r="K700" s="1"/>
      <c r="L700" s="1"/>
      <c r="M700" s="1"/>
      <c r="N700" s="1"/>
      <c r="O700" s="1"/>
      <c r="P700" s="1"/>
      <c r="Q700" s="1"/>
      <c r="R700" s="1"/>
      <c r="S700" s="1"/>
      <c r="T700" s="1"/>
      <c r="U700" s="1"/>
      <c r="V700" s="1"/>
      <c r="W700" s="1"/>
      <c r="X700" s="1"/>
      <c r="Y700" s="1"/>
      <c r="Z700" s="1"/>
    </row>
    <row r="701" spans="1:26" ht="15.75" customHeight="1">
      <c r="A701" s="229">
        <f>A694+1</f>
        <v>20</v>
      </c>
      <c r="B701" s="229" t="s">
        <v>12</v>
      </c>
      <c r="C701" s="229" t="s">
        <v>125</v>
      </c>
      <c r="D701" s="229" t="s">
        <v>279</v>
      </c>
      <c r="E701" s="229" t="s">
        <v>14</v>
      </c>
      <c r="F701" s="229" t="s">
        <v>304</v>
      </c>
      <c r="G701" s="8" t="s">
        <v>281</v>
      </c>
      <c r="H701" s="4">
        <v>0</v>
      </c>
      <c r="I701" s="9">
        <v>7.5</v>
      </c>
      <c r="J701" s="9">
        <f t="shared" si="51"/>
        <v>0</v>
      </c>
      <c r="K701" s="1"/>
      <c r="L701" s="1"/>
      <c r="M701" s="1"/>
      <c r="N701" s="1"/>
      <c r="O701" s="1"/>
      <c r="P701" s="1"/>
      <c r="Q701" s="1"/>
      <c r="R701" s="1"/>
      <c r="S701" s="1"/>
      <c r="T701" s="1"/>
      <c r="U701" s="1"/>
      <c r="V701" s="1"/>
      <c r="W701" s="1"/>
      <c r="X701" s="1"/>
      <c r="Y701" s="1"/>
      <c r="Z701" s="1"/>
    </row>
    <row r="702" spans="1:26" ht="15.75" customHeight="1">
      <c r="A702" s="227"/>
      <c r="B702" s="227"/>
      <c r="C702" s="227"/>
      <c r="D702" s="227"/>
      <c r="E702" s="227"/>
      <c r="F702" s="227"/>
      <c r="G702" s="8" t="s">
        <v>282</v>
      </c>
      <c r="H702" s="4">
        <v>0</v>
      </c>
      <c r="I702" s="9">
        <v>0.01</v>
      </c>
      <c r="J702" s="9">
        <f t="shared" si="51"/>
        <v>0</v>
      </c>
      <c r="K702" s="1"/>
      <c r="L702" s="1"/>
      <c r="M702" s="1"/>
      <c r="N702" s="1"/>
      <c r="O702" s="1"/>
      <c r="P702" s="1"/>
      <c r="Q702" s="1"/>
      <c r="R702" s="1"/>
      <c r="S702" s="1"/>
      <c r="T702" s="1"/>
      <c r="U702" s="1"/>
      <c r="V702" s="1"/>
      <c r="W702" s="1"/>
      <c r="X702" s="1"/>
      <c r="Y702" s="1"/>
      <c r="Z702" s="1"/>
    </row>
    <row r="703" spans="1:26" ht="15.75" customHeight="1">
      <c r="A703" s="227"/>
      <c r="B703" s="227"/>
      <c r="C703" s="227"/>
      <c r="D703" s="227"/>
      <c r="E703" s="227"/>
      <c r="F703" s="227"/>
      <c r="G703" s="8" t="s">
        <v>36</v>
      </c>
      <c r="H703" s="4">
        <v>0</v>
      </c>
      <c r="I703" s="9">
        <v>7.5</v>
      </c>
      <c r="J703" s="9">
        <f t="shared" si="51"/>
        <v>0</v>
      </c>
      <c r="K703" s="1"/>
      <c r="L703" s="1"/>
      <c r="M703" s="1"/>
      <c r="N703" s="1"/>
      <c r="O703" s="1"/>
      <c r="P703" s="1"/>
      <c r="Q703" s="1"/>
      <c r="R703" s="1"/>
      <c r="S703" s="1"/>
      <c r="T703" s="1"/>
      <c r="U703" s="1"/>
      <c r="V703" s="1"/>
      <c r="W703" s="1"/>
      <c r="X703" s="1"/>
      <c r="Y703" s="1"/>
      <c r="Z703" s="1"/>
    </row>
    <row r="704" spans="1:26" ht="15.75" customHeight="1">
      <c r="A704" s="227"/>
      <c r="B704" s="227"/>
      <c r="C704" s="227"/>
      <c r="D704" s="227"/>
      <c r="E704" s="227"/>
      <c r="F704" s="227"/>
      <c r="G704" s="8" t="s">
        <v>283</v>
      </c>
      <c r="H704" s="4">
        <v>0</v>
      </c>
      <c r="I704" s="9">
        <v>0.5</v>
      </c>
      <c r="J704" s="9">
        <f t="shared" si="51"/>
        <v>0</v>
      </c>
      <c r="K704" s="1"/>
      <c r="L704" s="1"/>
      <c r="M704" s="1"/>
      <c r="N704" s="1"/>
      <c r="O704" s="1"/>
      <c r="P704" s="1"/>
      <c r="Q704" s="1"/>
      <c r="R704" s="1"/>
      <c r="S704" s="1"/>
      <c r="T704" s="1"/>
      <c r="U704" s="1"/>
      <c r="V704" s="1"/>
      <c r="W704" s="1"/>
      <c r="X704" s="1"/>
      <c r="Y704" s="1"/>
      <c r="Z704" s="1"/>
    </row>
    <row r="705" spans="1:26" ht="15.75" customHeight="1">
      <c r="A705" s="227"/>
      <c r="B705" s="227"/>
      <c r="C705" s="227"/>
      <c r="D705" s="227"/>
      <c r="E705" s="227"/>
      <c r="F705" s="227"/>
      <c r="G705" s="8" t="s">
        <v>284</v>
      </c>
      <c r="H705" s="4">
        <v>0</v>
      </c>
      <c r="I705" s="9">
        <v>0.5</v>
      </c>
      <c r="J705" s="9">
        <f t="shared" si="51"/>
        <v>0</v>
      </c>
      <c r="K705" s="1"/>
      <c r="L705" s="1"/>
      <c r="M705" s="1"/>
      <c r="N705" s="1"/>
      <c r="O705" s="1"/>
      <c r="P705" s="1"/>
      <c r="Q705" s="1"/>
      <c r="R705" s="1"/>
      <c r="S705" s="1"/>
      <c r="T705" s="1"/>
      <c r="U705" s="1"/>
      <c r="V705" s="1"/>
      <c r="W705" s="1"/>
      <c r="X705" s="1"/>
      <c r="Y705" s="1"/>
      <c r="Z705" s="1"/>
    </row>
    <row r="706" spans="1:26" ht="15.75" customHeight="1">
      <c r="A706" s="227"/>
      <c r="B706" s="227"/>
      <c r="C706" s="227"/>
      <c r="D706" s="227"/>
      <c r="E706" s="227"/>
      <c r="F706" s="227"/>
      <c r="G706" s="8" t="s">
        <v>285</v>
      </c>
      <c r="H706" s="4">
        <v>0</v>
      </c>
      <c r="I706" s="9">
        <v>0.25</v>
      </c>
      <c r="J706" s="9">
        <f t="shared" si="51"/>
        <v>0</v>
      </c>
      <c r="K706" s="1"/>
      <c r="L706" s="1"/>
      <c r="M706" s="1"/>
      <c r="N706" s="1"/>
      <c r="O706" s="1"/>
      <c r="P706" s="1"/>
      <c r="Q706" s="1"/>
      <c r="R706" s="1"/>
      <c r="S706" s="1"/>
      <c r="T706" s="1"/>
      <c r="U706" s="1"/>
      <c r="V706" s="1"/>
      <c r="W706" s="1"/>
      <c r="X706" s="1"/>
      <c r="Y706" s="1"/>
      <c r="Z706" s="1"/>
    </row>
    <row r="707" spans="1:26" ht="15.75" customHeight="1">
      <c r="A707" s="228"/>
      <c r="B707" s="228"/>
      <c r="C707" s="228"/>
      <c r="D707" s="228"/>
      <c r="E707" s="228"/>
      <c r="F707" s="228"/>
      <c r="G707" s="8" t="s">
        <v>60</v>
      </c>
      <c r="H707" s="4">
        <v>200</v>
      </c>
      <c r="I707" s="9">
        <v>0.01</v>
      </c>
      <c r="J707" s="9">
        <f t="shared" si="51"/>
        <v>2</v>
      </c>
      <c r="K707" s="1"/>
      <c r="L707" s="1"/>
      <c r="M707" s="1"/>
      <c r="N707" s="1"/>
      <c r="O707" s="1"/>
      <c r="P707" s="1"/>
      <c r="Q707" s="1"/>
      <c r="R707" s="1"/>
      <c r="S707" s="1"/>
      <c r="T707" s="1"/>
      <c r="U707" s="1"/>
      <c r="V707" s="1"/>
      <c r="W707" s="1"/>
      <c r="X707" s="1"/>
      <c r="Y707" s="1"/>
      <c r="Z707" s="1"/>
    </row>
    <row r="708" spans="1:26" ht="15.75" customHeight="1">
      <c r="A708" s="229">
        <f>A701+1</f>
        <v>21</v>
      </c>
      <c r="B708" s="229" t="s">
        <v>12</v>
      </c>
      <c r="C708" s="229" t="s">
        <v>125</v>
      </c>
      <c r="D708" s="229" t="s">
        <v>279</v>
      </c>
      <c r="E708" s="229" t="s">
        <v>14</v>
      </c>
      <c r="F708" s="229" t="s">
        <v>305</v>
      </c>
      <c r="G708" s="8" t="s">
        <v>281</v>
      </c>
      <c r="H708" s="4">
        <v>1</v>
      </c>
      <c r="I708" s="9">
        <v>7.5</v>
      </c>
      <c r="J708" s="9">
        <f t="shared" si="51"/>
        <v>7.5</v>
      </c>
      <c r="K708" s="1"/>
      <c r="L708" s="1"/>
      <c r="M708" s="1"/>
      <c r="N708" s="1"/>
      <c r="O708" s="1"/>
      <c r="P708" s="1"/>
      <c r="Q708" s="1"/>
      <c r="R708" s="1"/>
      <c r="S708" s="1"/>
      <c r="T708" s="1"/>
      <c r="U708" s="1"/>
      <c r="V708" s="1"/>
      <c r="W708" s="1"/>
      <c r="X708" s="1"/>
      <c r="Y708" s="1"/>
      <c r="Z708" s="1"/>
    </row>
    <row r="709" spans="1:26" ht="15.75" customHeight="1">
      <c r="A709" s="227"/>
      <c r="B709" s="227"/>
      <c r="C709" s="227"/>
      <c r="D709" s="227"/>
      <c r="E709" s="227"/>
      <c r="F709" s="227"/>
      <c r="G709" s="8" t="s">
        <v>282</v>
      </c>
      <c r="H709" s="4">
        <v>0</v>
      </c>
      <c r="I709" s="9">
        <v>0.01</v>
      </c>
      <c r="J709" s="9">
        <f t="shared" si="51"/>
        <v>0</v>
      </c>
      <c r="K709" s="1"/>
      <c r="L709" s="1"/>
      <c r="M709" s="1"/>
      <c r="N709" s="1"/>
      <c r="O709" s="1"/>
      <c r="P709" s="1"/>
      <c r="Q709" s="1"/>
      <c r="R709" s="1"/>
      <c r="S709" s="1"/>
      <c r="T709" s="1"/>
      <c r="U709" s="1"/>
      <c r="V709" s="1"/>
      <c r="W709" s="1"/>
      <c r="X709" s="1"/>
      <c r="Y709" s="1"/>
      <c r="Z709" s="1"/>
    </row>
    <row r="710" spans="1:26" ht="15.75" customHeight="1">
      <c r="A710" s="227"/>
      <c r="B710" s="227"/>
      <c r="C710" s="227"/>
      <c r="D710" s="227"/>
      <c r="E710" s="227"/>
      <c r="F710" s="227"/>
      <c r="G710" s="8" t="s">
        <v>36</v>
      </c>
      <c r="H710" s="4">
        <v>0</v>
      </c>
      <c r="I710" s="9">
        <v>7.5</v>
      </c>
      <c r="J710" s="9">
        <f t="shared" si="51"/>
        <v>0</v>
      </c>
      <c r="K710" s="1"/>
      <c r="L710" s="1"/>
      <c r="M710" s="1"/>
      <c r="N710" s="1"/>
      <c r="O710" s="1"/>
      <c r="P710" s="1"/>
      <c r="Q710" s="1"/>
      <c r="R710" s="1"/>
      <c r="S710" s="1"/>
      <c r="T710" s="1"/>
      <c r="U710" s="1"/>
      <c r="V710" s="1"/>
      <c r="W710" s="1"/>
      <c r="X710" s="1"/>
      <c r="Y710" s="1"/>
      <c r="Z710" s="1"/>
    </row>
    <row r="711" spans="1:26" ht="15.75" customHeight="1">
      <c r="A711" s="227"/>
      <c r="B711" s="227"/>
      <c r="C711" s="227"/>
      <c r="D711" s="227"/>
      <c r="E711" s="227"/>
      <c r="F711" s="227"/>
      <c r="G711" s="8" t="s">
        <v>283</v>
      </c>
      <c r="H711" s="4">
        <v>0</v>
      </c>
      <c r="I711" s="9">
        <v>0.5</v>
      </c>
      <c r="J711" s="9">
        <f t="shared" si="51"/>
        <v>0</v>
      </c>
      <c r="K711" s="1"/>
      <c r="L711" s="1"/>
      <c r="M711" s="1"/>
      <c r="N711" s="1"/>
      <c r="O711" s="1"/>
      <c r="P711" s="1"/>
      <c r="Q711" s="1"/>
      <c r="R711" s="1"/>
      <c r="S711" s="1"/>
      <c r="T711" s="1"/>
      <c r="U711" s="1"/>
      <c r="V711" s="1"/>
      <c r="W711" s="1"/>
      <c r="X711" s="1"/>
      <c r="Y711" s="1"/>
      <c r="Z711" s="1"/>
    </row>
    <row r="712" spans="1:26" ht="15.75" customHeight="1">
      <c r="A712" s="227"/>
      <c r="B712" s="227"/>
      <c r="C712" s="227"/>
      <c r="D712" s="227"/>
      <c r="E712" s="227"/>
      <c r="F712" s="227"/>
      <c r="G712" s="8" t="s">
        <v>284</v>
      </c>
      <c r="H712" s="4">
        <v>0</v>
      </c>
      <c r="I712" s="9">
        <v>0.5</v>
      </c>
      <c r="J712" s="9">
        <f t="shared" si="51"/>
        <v>0</v>
      </c>
      <c r="K712" s="1"/>
      <c r="L712" s="1"/>
      <c r="M712" s="1"/>
      <c r="N712" s="1"/>
      <c r="O712" s="1"/>
      <c r="P712" s="1"/>
      <c r="Q712" s="1"/>
      <c r="R712" s="1"/>
      <c r="S712" s="1"/>
      <c r="T712" s="1"/>
      <c r="U712" s="1"/>
      <c r="V712" s="1"/>
      <c r="W712" s="1"/>
      <c r="X712" s="1"/>
      <c r="Y712" s="1"/>
      <c r="Z712" s="1"/>
    </row>
    <row r="713" spans="1:26" ht="15.75" customHeight="1">
      <c r="A713" s="227"/>
      <c r="B713" s="227"/>
      <c r="C713" s="227"/>
      <c r="D713" s="227"/>
      <c r="E713" s="227"/>
      <c r="F713" s="227"/>
      <c r="G713" s="8" t="s">
        <v>285</v>
      </c>
      <c r="H713" s="4">
        <v>0</v>
      </c>
      <c r="I713" s="9">
        <v>0.25</v>
      </c>
      <c r="J713" s="9">
        <f t="shared" si="51"/>
        <v>0</v>
      </c>
      <c r="K713" s="1"/>
      <c r="L713" s="1"/>
      <c r="M713" s="1"/>
      <c r="N713" s="1"/>
      <c r="O713" s="1"/>
      <c r="P713" s="1"/>
      <c r="Q713" s="1"/>
      <c r="R713" s="1"/>
      <c r="S713" s="1"/>
      <c r="T713" s="1"/>
      <c r="U713" s="1"/>
      <c r="V713" s="1"/>
      <c r="W713" s="1"/>
      <c r="X713" s="1"/>
      <c r="Y713" s="1"/>
      <c r="Z713" s="1"/>
    </row>
    <row r="714" spans="1:26" ht="15.75" customHeight="1">
      <c r="A714" s="228"/>
      <c r="B714" s="228"/>
      <c r="C714" s="228"/>
      <c r="D714" s="228"/>
      <c r="E714" s="228"/>
      <c r="F714" s="228"/>
      <c r="G714" s="8" t="s">
        <v>60</v>
      </c>
      <c r="H714" s="4">
        <v>850</v>
      </c>
      <c r="I714" s="9">
        <v>0.01</v>
      </c>
      <c r="J714" s="9">
        <f t="shared" si="51"/>
        <v>8.5</v>
      </c>
      <c r="K714" s="1"/>
      <c r="L714" s="1"/>
      <c r="M714" s="1"/>
      <c r="N714" s="1"/>
      <c r="O714" s="1"/>
      <c r="P714" s="1"/>
      <c r="Q714" s="1"/>
      <c r="R714" s="1"/>
      <c r="S714" s="1"/>
      <c r="T714" s="1"/>
      <c r="U714" s="1"/>
      <c r="V714" s="1"/>
      <c r="W714" s="1"/>
      <c r="X714" s="1"/>
      <c r="Y714" s="1"/>
      <c r="Z714" s="1"/>
    </row>
    <row r="715" spans="1:26" ht="15.75" customHeight="1">
      <c r="A715" s="229">
        <f>A708+1</f>
        <v>22</v>
      </c>
      <c r="B715" s="229" t="s">
        <v>12</v>
      </c>
      <c r="C715" s="229" t="s">
        <v>125</v>
      </c>
      <c r="D715" s="229" t="s">
        <v>279</v>
      </c>
      <c r="E715" s="229" t="s">
        <v>14</v>
      </c>
      <c r="F715" s="229" t="s">
        <v>306</v>
      </c>
      <c r="G715" s="8" t="s">
        <v>281</v>
      </c>
      <c r="H715" s="4">
        <v>0</v>
      </c>
      <c r="I715" s="9">
        <v>7.5</v>
      </c>
      <c r="J715" s="9">
        <f t="shared" si="51"/>
        <v>0</v>
      </c>
      <c r="K715" s="1"/>
      <c r="L715" s="1"/>
      <c r="M715" s="1"/>
      <c r="N715" s="1"/>
      <c r="O715" s="1"/>
      <c r="P715" s="1"/>
      <c r="Q715" s="1"/>
      <c r="R715" s="1"/>
      <c r="S715" s="1"/>
      <c r="T715" s="1"/>
      <c r="U715" s="1"/>
      <c r="V715" s="1"/>
      <c r="W715" s="1"/>
      <c r="X715" s="1"/>
      <c r="Y715" s="1"/>
      <c r="Z715" s="1"/>
    </row>
    <row r="716" spans="1:26" ht="15.75" customHeight="1">
      <c r="A716" s="227"/>
      <c r="B716" s="227"/>
      <c r="C716" s="227"/>
      <c r="D716" s="227"/>
      <c r="E716" s="227"/>
      <c r="F716" s="227"/>
      <c r="G716" s="8" t="s">
        <v>282</v>
      </c>
      <c r="H716" s="4">
        <v>0</v>
      </c>
      <c r="I716" s="9">
        <v>0.01</v>
      </c>
      <c r="J716" s="9">
        <f t="shared" si="51"/>
        <v>0</v>
      </c>
      <c r="K716" s="1"/>
      <c r="L716" s="1"/>
      <c r="M716" s="1"/>
      <c r="N716" s="1"/>
      <c r="O716" s="1"/>
      <c r="P716" s="1"/>
      <c r="Q716" s="1"/>
      <c r="R716" s="1"/>
      <c r="S716" s="1"/>
      <c r="T716" s="1"/>
      <c r="U716" s="1"/>
      <c r="V716" s="1"/>
      <c r="W716" s="1"/>
      <c r="X716" s="1"/>
      <c r="Y716" s="1"/>
      <c r="Z716" s="1"/>
    </row>
    <row r="717" spans="1:26" ht="15.75" customHeight="1">
      <c r="A717" s="227"/>
      <c r="B717" s="227"/>
      <c r="C717" s="227"/>
      <c r="D717" s="227"/>
      <c r="E717" s="227"/>
      <c r="F717" s="227"/>
      <c r="G717" s="8" t="s">
        <v>36</v>
      </c>
      <c r="H717" s="4">
        <v>0</v>
      </c>
      <c r="I717" s="9">
        <v>7.5</v>
      </c>
      <c r="J717" s="9">
        <f t="shared" si="51"/>
        <v>0</v>
      </c>
      <c r="K717" s="1"/>
      <c r="L717" s="1"/>
      <c r="M717" s="1"/>
      <c r="N717" s="1"/>
      <c r="O717" s="1"/>
      <c r="P717" s="1"/>
      <c r="Q717" s="1"/>
      <c r="R717" s="1"/>
      <c r="S717" s="1"/>
      <c r="T717" s="1"/>
      <c r="U717" s="1"/>
      <c r="V717" s="1"/>
      <c r="W717" s="1"/>
      <c r="X717" s="1"/>
      <c r="Y717" s="1"/>
      <c r="Z717" s="1"/>
    </row>
    <row r="718" spans="1:26" ht="15.75" customHeight="1">
      <c r="A718" s="227"/>
      <c r="B718" s="227"/>
      <c r="C718" s="227"/>
      <c r="D718" s="227"/>
      <c r="E718" s="227"/>
      <c r="F718" s="227"/>
      <c r="G718" s="8" t="s">
        <v>283</v>
      </c>
      <c r="H718" s="4">
        <v>0</v>
      </c>
      <c r="I718" s="9">
        <v>0.5</v>
      </c>
      <c r="J718" s="9">
        <f t="shared" si="51"/>
        <v>0</v>
      </c>
      <c r="K718" s="1"/>
      <c r="L718" s="1"/>
      <c r="M718" s="1"/>
      <c r="N718" s="1"/>
      <c r="O718" s="1"/>
      <c r="P718" s="1"/>
      <c r="Q718" s="1"/>
      <c r="R718" s="1"/>
      <c r="S718" s="1"/>
      <c r="T718" s="1"/>
      <c r="U718" s="1"/>
      <c r="V718" s="1"/>
      <c r="W718" s="1"/>
      <c r="X718" s="1"/>
      <c r="Y718" s="1"/>
      <c r="Z718" s="1"/>
    </row>
    <row r="719" spans="1:26" ht="15.75" customHeight="1">
      <c r="A719" s="227"/>
      <c r="B719" s="227"/>
      <c r="C719" s="227"/>
      <c r="D719" s="227"/>
      <c r="E719" s="227"/>
      <c r="F719" s="227"/>
      <c r="G719" s="8" t="s">
        <v>284</v>
      </c>
      <c r="H719" s="4">
        <v>0</v>
      </c>
      <c r="I719" s="9">
        <v>0.5</v>
      </c>
      <c r="J719" s="9">
        <f t="shared" si="51"/>
        <v>0</v>
      </c>
      <c r="K719" s="1"/>
      <c r="L719" s="1"/>
      <c r="M719" s="1"/>
      <c r="N719" s="1"/>
      <c r="O719" s="1"/>
      <c r="P719" s="1"/>
      <c r="Q719" s="1"/>
      <c r="R719" s="1"/>
      <c r="S719" s="1"/>
      <c r="T719" s="1"/>
      <c r="U719" s="1"/>
      <c r="V719" s="1"/>
      <c r="W719" s="1"/>
      <c r="X719" s="1"/>
      <c r="Y719" s="1"/>
      <c r="Z719" s="1"/>
    </row>
    <row r="720" spans="1:26" ht="15.75" customHeight="1">
      <c r="A720" s="227"/>
      <c r="B720" s="227"/>
      <c r="C720" s="227"/>
      <c r="D720" s="227"/>
      <c r="E720" s="227"/>
      <c r="F720" s="227"/>
      <c r="G720" s="8" t="s">
        <v>285</v>
      </c>
      <c r="H720" s="4">
        <v>0</v>
      </c>
      <c r="I720" s="9">
        <v>0.25</v>
      </c>
      <c r="J720" s="9">
        <f t="shared" si="51"/>
        <v>0</v>
      </c>
      <c r="K720" s="1"/>
      <c r="L720" s="1"/>
      <c r="M720" s="1"/>
      <c r="N720" s="1"/>
      <c r="O720" s="1"/>
      <c r="P720" s="1"/>
      <c r="Q720" s="1"/>
      <c r="R720" s="1"/>
      <c r="S720" s="1"/>
      <c r="T720" s="1"/>
      <c r="U720" s="1"/>
      <c r="V720" s="1"/>
      <c r="W720" s="1"/>
      <c r="X720" s="1"/>
      <c r="Y720" s="1"/>
      <c r="Z720" s="1"/>
    </row>
    <row r="721" spans="1:26" ht="15.75" customHeight="1">
      <c r="A721" s="228"/>
      <c r="B721" s="228"/>
      <c r="C721" s="228"/>
      <c r="D721" s="228"/>
      <c r="E721" s="228"/>
      <c r="F721" s="228"/>
      <c r="G721" s="8" t="s">
        <v>60</v>
      </c>
      <c r="H721" s="4">
        <v>500</v>
      </c>
      <c r="I721" s="9">
        <v>0.01</v>
      </c>
      <c r="J721" s="9">
        <f t="shared" si="51"/>
        <v>5</v>
      </c>
      <c r="K721" s="1"/>
      <c r="L721" s="1"/>
      <c r="M721" s="1"/>
      <c r="N721" s="1"/>
      <c r="O721" s="1"/>
      <c r="P721" s="1"/>
      <c r="Q721" s="1"/>
      <c r="R721" s="1"/>
      <c r="S721" s="1"/>
      <c r="T721" s="1"/>
      <c r="U721" s="1"/>
      <c r="V721" s="1"/>
      <c r="W721" s="1"/>
      <c r="X721" s="1"/>
      <c r="Y721" s="1"/>
      <c r="Z721" s="1"/>
    </row>
    <row r="722" spans="1:26" ht="15.75" customHeight="1">
      <c r="A722" s="229">
        <f>A715+1</f>
        <v>23</v>
      </c>
      <c r="B722" s="229" t="s">
        <v>12</v>
      </c>
      <c r="C722" s="229" t="s">
        <v>125</v>
      </c>
      <c r="D722" s="229" t="s">
        <v>279</v>
      </c>
      <c r="E722" s="229" t="s">
        <v>14</v>
      </c>
      <c r="F722" s="229" t="s">
        <v>307</v>
      </c>
      <c r="G722" s="8" t="s">
        <v>281</v>
      </c>
      <c r="H722" s="4">
        <v>1</v>
      </c>
      <c r="I722" s="9">
        <v>7.5</v>
      </c>
      <c r="J722" s="9">
        <f t="shared" si="51"/>
        <v>7.5</v>
      </c>
      <c r="K722" s="1"/>
      <c r="L722" s="1"/>
      <c r="M722" s="1"/>
      <c r="N722" s="1"/>
      <c r="O722" s="1"/>
      <c r="P722" s="1"/>
      <c r="Q722" s="1"/>
      <c r="R722" s="1"/>
      <c r="S722" s="1"/>
      <c r="T722" s="1"/>
      <c r="U722" s="1"/>
      <c r="V722" s="1"/>
      <c r="W722" s="1"/>
      <c r="X722" s="1"/>
      <c r="Y722" s="1"/>
      <c r="Z722" s="1"/>
    </row>
    <row r="723" spans="1:26" ht="15.75" customHeight="1">
      <c r="A723" s="227"/>
      <c r="B723" s="227"/>
      <c r="C723" s="227"/>
      <c r="D723" s="227"/>
      <c r="E723" s="227"/>
      <c r="F723" s="227"/>
      <c r="G723" s="8" t="s">
        <v>282</v>
      </c>
      <c r="H723" s="4">
        <v>0</v>
      </c>
      <c r="I723" s="9">
        <v>0.01</v>
      </c>
      <c r="J723" s="9">
        <f t="shared" si="51"/>
        <v>0</v>
      </c>
      <c r="K723" s="1"/>
      <c r="L723" s="1"/>
      <c r="M723" s="1"/>
      <c r="N723" s="1"/>
      <c r="O723" s="1"/>
      <c r="P723" s="1"/>
      <c r="Q723" s="1"/>
      <c r="R723" s="1"/>
      <c r="S723" s="1"/>
      <c r="T723" s="1"/>
      <c r="U723" s="1"/>
      <c r="V723" s="1"/>
      <c r="W723" s="1"/>
      <c r="X723" s="1"/>
      <c r="Y723" s="1"/>
      <c r="Z723" s="1"/>
    </row>
    <row r="724" spans="1:26" ht="15.75" customHeight="1">
      <c r="A724" s="227"/>
      <c r="B724" s="227"/>
      <c r="C724" s="227"/>
      <c r="D724" s="227"/>
      <c r="E724" s="227"/>
      <c r="F724" s="227"/>
      <c r="G724" s="8" t="s">
        <v>36</v>
      </c>
      <c r="H724" s="4">
        <v>0</v>
      </c>
      <c r="I724" s="9">
        <v>7.5</v>
      </c>
      <c r="J724" s="9">
        <f t="shared" si="51"/>
        <v>0</v>
      </c>
      <c r="K724" s="1"/>
      <c r="L724" s="1"/>
      <c r="M724" s="1"/>
      <c r="N724" s="1"/>
      <c r="O724" s="1"/>
      <c r="P724" s="1"/>
      <c r="Q724" s="1"/>
      <c r="R724" s="1"/>
      <c r="S724" s="1"/>
      <c r="T724" s="1"/>
      <c r="U724" s="1"/>
      <c r="V724" s="1"/>
      <c r="W724" s="1"/>
      <c r="X724" s="1"/>
      <c r="Y724" s="1"/>
      <c r="Z724" s="1"/>
    </row>
    <row r="725" spans="1:26" ht="15.75" customHeight="1">
      <c r="A725" s="227"/>
      <c r="B725" s="227"/>
      <c r="C725" s="227"/>
      <c r="D725" s="227"/>
      <c r="E725" s="227"/>
      <c r="F725" s="227"/>
      <c r="G725" s="8" t="s">
        <v>283</v>
      </c>
      <c r="H725" s="4">
        <v>1</v>
      </c>
      <c r="I725" s="9">
        <v>0.5</v>
      </c>
      <c r="J725" s="9">
        <f t="shared" si="51"/>
        <v>0.5</v>
      </c>
      <c r="K725" s="1"/>
      <c r="L725" s="1"/>
      <c r="M725" s="1"/>
      <c r="N725" s="1"/>
      <c r="O725" s="1"/>
      <c r="P725" s="1"/>
      <c r="Q725" s="1"/>
      <c r="R725" s="1"/>
      <c r="S725" s="1"/>
      <c r="T725" s="1"/>
      <c r="U725" s="1"/>
      <c r="V725" s="1"/>
      <c r="W725" s="1"/>
      <c r="X725" s="1"/>
      <c r="Y725" s="1"/>
      <c r="Z725" s="1"/>
    </row>
    <row r="726" spans="1:26" ht="15.75" customHeight="1">
      <c r="A726" s="227"/>
      <c r="B726" s="227"/>
      <c r="C726" s="227"/>
      <c r="D726" s="227"/>
      <c r="E726" s="227"/>
      <c r="F726" s="227"/>
      <c r="G726" s="8" t="s">
        <v>284</v>
      </c>
      <c r="H726" s="4">
        <v>0</v>
      </c>
      <c r="I726" s="9">
        <v>0.5</v>
      </c>
      <c r="J726" s="9">
        <f t="shared" si="51"/>
        <v>0</v>
      </c>
      <c r="K726" s="1"/>
      <c r="L726" s="1"/>
      <c r="M726" s="1"/>
      <c r="N726" s="1"/>
      <c r="O726" s="1"/>
      <c r="P726" s="1"/>
      <c r="Q726" s="1"/>
      <c r="R726" s="1"/>
      <c r="S726" s="1"/>
      <c r="T726" s="1"/>
      <c r="U726" s="1"/>
      <c r="V726" s="1"/>
      <c r="W726" s="1"/>
      <c r="X726" s="1"/>
      <c r="Y726" s="1"/>
      <c r="Z726" s="1"/>
    </row>
    <row r="727" spans="1:26" ht="15.75" customHeight="1">
      <c r="A727" s="227"/>
      <c r="B727" s="227"/>
      <c r="C727" s="227"/>
      <c r="D727" s="227"/>
      <c r="E727" s="227"/>
      <c r="F727" s="227"/>
      <c r="G727" s="8" t="s">
        <v>285</v>
      </c>
      <c r="H727" s="4">
        <v>0</v>
      </c>
      <c r="I727" s="9">
        <v>0.25</v>
      </c>
      <c r="J727" s="9">
        <f t="shared" si="51"/>
        <v>0</v>
      </c>
      <c r="K727" s="1"/>
      <c r="L727" s="1"/>
      <c r="M727" s="1"/>
      <c r="N727" s="1"/>
      <c r="O727" s="1"/>
      <c r="P727" s="1"/>
      <c r="Q727" s="1"/>
      <c r="R727" s="1"/>
      <c r="S727" s="1"/>
      <c r="T727" s="1"/>
      <c r="U727" s="1"/>
      <c r="V727" s="1"/>
      <c r="W727" s="1"/>
      <c r="X727" s="1"/>
      <c r="Y727" s="1"/>
      <c r="Z727" s="1"/>
    </row>
    <row r="728" spans="1:26" ht="15.75" customHeight="1">
      <c r="A728" s="228"/>
      <c r="B728" s="228"/>
      <c r="C728" s="228"/>
      <c r="D728" s="228"/>
      <c r="E728" s="228"/>
      <c r="F728" s="228"/>
      <c r="G728" s="8" t="s">
        <v>60</v>
      </c>
      <c r="H728" s="4">
        <v>800</v>
      </c>
      <c r="I728" s="9">
        <v>0.01</v>
      </c>
      <c r="J728" s="9">
        <f t="shared" si="51"/>
        <v>8</v>
      </c>
      <c r="K728" s="1"/>
      <c r="L728" s="1"/>
      <c r="M728" s="1"/>
      <c r="N728" s="1"/>
      <c r="O728" s="1"/>
      <c r="P728" s="1"/>
      <c r="Q728" s="1"/>
      <c r="R728" s="1"/>
      <c r="S728" s="1"/>
      <c r="T728" s="1"/>
      <c r="U728" s="1"/>
      <c r="V728" s="1"/>
      <c r="W728" s="1"/>
      <c r="X728" s="1"/>
      <c r="Y728" s="1"/>
      <c r="Z728" s="1"/>
    </row>
    <row r="729" spans="1:26" ht="15.75" customHeight="1">
      <c r="A729" s="229">
        <f>A722+1</f>
        <v>24</v>
      </c>
      <c r="B729" s="229" t="s">
        <v>12</v>
      </c>
      <c r="C729" s="229" t="s">
        <v>125</v>
      </c>
      <c r="D729" s="229" t="s">
        <v>279</v>
      </c>
      <c r="E729" s="229" t="s">
        <v>14</v>
      </c>
      <c r="F729" s="229" t="s">
        <v>308</v>
      </c>
      <c r="G729" s="8" t="s">
        <v>281</v>
      </c>
      <c r="H729" s="4">
        <v>0</v>
      </c>
      <c r="I729" s="9">
        <v>7.5</v>
      </c>
      <c r="J729" s="9">
        <f t="shared" si="51"/>
        <v>0</v>
      </c>
      <c r="K729" s="1"/>
      <c r="L729" s="1"/>
      <c r="M729" s="1"/>
      <c r="N729" s="1"/>
      <c r="O729" s="1"/>
      <c r="P729" s="1"/>
      <c r="Q729" s="1"/>
      <c r="R729" s="1"/>
      <c r="S729" s="1"/>
      <c r="T729" s="1"/>
      <c r="U729" s="1"/>
      <c r="V729" s="1"/>
      <c r="W729" s="1"/>
      <c r="X729" s="1"/>
      <c r="Y729" s="1"/>
      <c r="Z729" s="1"/>
    </row>
    <row r="730" spans="1:26" ht="15.75" customHeight="1">
      <c r="A730" s="227"/>
      <c r="B730" s="227"/>
      <c r="C730" s="227"/>
      <c r="D730" s="227"/>
      <c r="E730" s="227"/>
      <c r="F730" s="227"/>
      <c r="G730" s="8" t="s">
        <v>282</v>
      </c>
      <c r="H730" s="4">
        <v>0</v>
      </c>
      <c r="I730" s="9">
        <v>0.01</v>
      </c>
      <c r="J730" s="9">
        <f t="shared" si="51"/>
        <v>0</v>
      </c>
      <c r="K730" s="1"/>
      <c r="L730" s="1"/>
      <c r="M730" s="1"/>
      <c r="N730" s="1"/>
      <c r="O730" s="1"/>
      <c r="P730" s="1"/>
      <c r="Q730" s="1"/>
      <c r="R730" s="1"/>
      <c r="S730" s="1"/>
      <c r="T730" s="1"/>
      <c r="U730" s="1"/>
      <c r="V730" s="1"/>
      <c r="W730" s="1"/>
      <c r="X730" s="1"/>
      <c r="Y730" s="1"/>
      <c r="Z730" s="1"/>
    </row>
    <row r="731" spans="1:26" ht="15.75" customHeight="1">
      <c r="A731" s="227"/>
      <c r="B731" s="227"/>
      <c r="C731" s="227"/>
      <c r="D731" s="227"/>
      <c r="E731" s="227"/>
      <c r="F731" s="227"/>
      <c r="G731" s="8" t="s">
        <v>36</v>
      </c>
      <c r="H731" s="4">
        <v>0</v>
      </c>
      <c r="I731" s="9">
        <v>7.5</v>
      </c>
      <c r="J731" s="9">
        <f t="shared" si="51"/>
        <v>0</v>
      </c>
      <c r="K731" s="1"/>
      <c r="L731" s="1"/>
      <c r="M731" s="1"/>
      <c r="N731" s="1"/>
      <c r="O731" s="1"/>
      <c r="P731" s="1"/>
      <c r="Q731" s="1"/>
      <c r="R731" s="1"/>
      <c r="S731" s="1"/>
      <c r="T731" s="1"/>
      <c r="U731" s="1"/>
      <c r="V731" s="1"/>
      <c r="W731" s="1"/>
      <c r="X731" s="1"/>
      <c r="Y731" s="1"/>
      <c r="Z731" s="1"/>
    </row>
    <row r="732" spans="1:26" ht="15.75" customHeight="1">
      <c r="A732" s="227"/>
      <c r="B732" s="227"/>
      <c r="C732" s="227"/>
      <c r="D732" s="227"/>
      <c r="E732" s="227"/>
      <c r="F732" s="227"/>
      <c r="G732" s="8" t="s">
        <v>283</v>
      </c>
      <c r="H732" s="4">
        <v>0</v>
      </c>
      <c r="I732" s="9">
        <v>0.5</v>
      </c>
      <c r="J732" s="9">
        <f t="shared" si="51"/>
        <v>0</v>
      </c>
      <c r="K732" s="1"/>
      <c r="L732" s="1"/>
      <c r="M732" s="1"/>
      <c r="N732" s="1"/>
      <c r="O732" s="1"/>
      <c r="P732" s="1"/>
      <c r="Q732" s="1"/>
      <c r="R732" s="1"/>
      <c r="S732" s="1"/>
      <c r="T732" s="1"/>
      <c r="U732" s="1"/>
      <c r="V732" s="1"/>
      <c r="W732" s="1"/>
      <c r="X732" s="1"/>
      <c r="Y732" s="1"/>
      <c r="Z732" s="1"/>
    </row>
    <row r="733" spans="1:26" ht="15.75" customHeight="1">
      <c r="A733" s="227"/>
      <c r="B733" s="227"/>
      <c r="C733" s="227"/>
      <c r="D733" s="227"/>
      <c r="E733" s="227"/>
      <c r="F733" s="227"/>
      <c r="G733" s="8" t="s">
        <v>284</v>
      </c>
      <c r="H733" s="4">
        <v>0</v>
      </c>
      <c r="I733" s="9">
        <v>0.5</v>
      </c>
      <c r="J733" s="9">
        <f t="shared" si="51"/>
        <v>0</v>
      </c>
      <c r="K733" s="1"/>
      <c r="L733" s="1"/>
      <c r="M733" s="1"/>
      <c r="N733" s="1"/>
      <c r="O733" s="1"/>
      <c r="P733" s="1"/>
      <c r="Q733" s="1"/>
      <c r="R733" s="1"/>
      <c r="S733" s="1"/>
      <c r="T733" s="1"/>
      <c r="U733" s="1"/>
      <c r="V733" s="1"/>
      <c r="W733" s="1"/>
      <c r="X733" s="1"/>
      <c r="Y733" s="1"/>
      <c r="Z733" s="1"/>
    </row>
    <row r="734" spans="1:26" ht="15.75" customHeight="1">
      <c r="A734" s="227"/>
      <c r="B734" s="227"/>
      <c r="C734" s="227"/>
      <c r="D734" s="227"/>
      <c r="E734" s="227"/>
      <c r="F734" s="227"/>
      <c r="G734" s="8" t="s">
        <v>285</v>
      </c>
      <c r="H734" s="4">
        <v>0</v>
      </c>
      <c r="I734" s="9">
        <v>0.25</v>
      </c>
      <c r="J734" s="9">
        <f t="shared" si="51"/>
        <v>0</v>
      </c>
      <c r="K734" s="1"/>
      <c r="L734" s="1"/>
      <c r="M734" s="1"/>
      <c r="N734" s="1"/>
      <c r="O734" s="1"/>
      <c r="P734" s="1"/>
      <c r="Q734" s="1"/>
      <c r="R734" s="1"/>
      <c r="S734" s="1"/>
      <c r="T734" s="1"/>
      <c r="U734" s="1"/>
      <c r="V734" s="1"/>
      <c r="W734" s="1"/>
      <c r="X734" s="1"/>
      <c r="Y734" s="1"/>
      <c r="Z734" s="1"/>
    </row>
    <row r="735" spans="1:26" ht="15.75" customHeight="1">
      <c r="A735" s="228"/>
      <c r="B735" s="228"/>
      <c r="C735" s="228"/>
      <c r="D735" s="228"/>
      <c r="E735" s="228"/>
      <c r="F735" s="228"/>
      <c r="G735" s="8" t="s">
        <v>60</v>
      </c>
      <c r="H735" s="4">
        <v>480</v>
      </c>
      <c r="I735" s="9">
        <v>0.01</v>
      </c>
      <c r="J735" s="9">
        <f t="shared" si="51"/>
        <v>4.8</v>
      </c>
      <c r="K735" s="1"/>
      <c r="L735" s="1"/>
      <c r="M735" s="1"/>
      <c r="N735" s="1"/>
      <c r="O735" s="1"/>
      <c r="P735" s="1"/>
      <c r="Q735" s="1"/>
      <c r="R735" s="1"/>
      <c r="S735" s="1"/>
      <c r="T735" s="1"/>
      <c r="U735" s="1"/>
      <c r="V735" s="1"/>
      <c r="W735" s="1"/>
      <c r="X735" s="1"/>
      <c r="Y735" s="1"/>
      <c r="Z735" s="1"/>
    </row>
    <row r="736" spans="1:26" ht="15.75" customHeight="1">
      <c r="A736" s="229">
        <f>A729+1</f>
        <v>25</v>
      </c>
      <c r="B736" s="229" t="s">
        <v>12</v>
      </c>
      <c r="C736" s="229" t="s">
        <v>125</v>
      </c>
      <c r="D736" s="229" t="s">
        <v>279</v>
      </c>
      <c r="E736" s="229" t="s">
        <v>14</v>
      </c>
      <c r="F736" s="229" t="s">
        <v>309</v>
      </c>
      <c r="G736" s="8" t="s">
        <v>281</v>
      </c>
      <c r="H736" s="4">
        <v>0</v>
      </c>
      <c r="I736" s="9">
        <v>7.5</v>
      </c>
      <c r="J736" s="9">
        <f t="shared" si="51"/>
        <v>0</v>
      </c>
      <c r="K736" s="1"/>
      <c r="L736" s="1"/>
      <c r="M736" s="1"/>
      <c r="N736" s="1"/>
      <c r="O736" s="1"/>
      <c r="P736" s="1"/>
      <c r="Q736" s="1"/>
      <c r="R736" s="1"/>
      <c r="S736" s="1"/>
      <c r="T736" s="1"/>
      <c r="U736" s="1"/>
      <c r="V736" s="1"/>
      <c r="W736" s="1"/>
      <c r="X736" s="1"/>
      <c r="Y736" s="1"/>
      <c r="Z736" s="1"/>
    </row>
    <row r="737" spans="1:26" ht="15.75" customHeight="1">
      <c r="A737" s="227"/>
      <c r="B737" s="227"/>
      <c r="C737" s="227"/>
      <c r="D737" s="227"/>
      <c r="E737" s="227"/>
      <c r="F737" s="227"/>
      <c r="G737" s="8" t="s">
        <v>282</v>
      </c>
      <c r="H737" s="4">
        <v>0</v>
      </c>
      <c r="I737" s="9">
        <v>0.01</v>
      </c>
      <c r="J737" s="9">
        <f t="shared" si="51"/>
        <v>0</v>
      </c>
      <c r="K737" s="1"/>
      <c r="L737" s="1"/>
      <c r="M737" s="1"/>
      <c r="N737" s="1"/>
      <c r="O737" s="1"/>
      <c r="P737" s="1"/>
      <c r="Q737" s="1"/>
      <c r="R737" s="1"/>
      <c r="S737" s="1"/>
      <c r="T737" s="1"/>
      <c r="U737" s="1"/>
      <c r="V737" s="1"/>
      <c r="W737" s="1"/>
      <c r="X737" s="1"/>
      <c r="Y737" s="1"/>
      <c r="Z737" s="1"/>
    </row>
    <row r="738" spans="1:26" ht="15.75" customHeight="1">
      <c r="A738" s="227"/>
      <c r="B738" s="227"/>
      <c r="C738" s="227"/>
      <c r="D738" s="227"/>
      <c r="E738" s="227"/>
      <c r="F738" s="227"/>
      <c r="G738" s="8" t="s">
        <v>36</v>
      </c>
      <c r="H738" s="4">
        <v>0</v>
      </c>
      <c r="I738" s="9">
        <v>7.5</v>
      </c>
      <c r="J738" s="9">
        <f t="shared" si="51"/>
        <v>0</v>
      </c>
      <c r="K738" s="1"/>
      <c r="L738" s="1"/>
      <c r="M738" s="1"/>
      <c r="N738" s="1"/>
      <c r="O738" s="1"/>
      <c r="P738" s="1"/>
      <c r="Q738" s="1"/>
      <c r="R738" s="1"/>
      <c r="S738" s="1"/>
      <c r="T738" s="1"/>
      <c r="U738" s="1"/>
      <c r="V738" s="1"/>
      <c r="W738" s="1"/>
      <c r="X738" s="1"/>
      <c r="Y738" s="1"/>
      <c r="Z738" s="1"/>
    </row>
    <row r="739" spans="1:26" ht="15.75" customHeight="1">
      <c r="A739" s="227"/>
      <c r="B739" s="227"/>
      <c r="C739" s="227"/>
      <c r="D739" s="227"/>
      <c r="E739" s="227"/>
      <c r="F739" s="227"/>
      <c r="G739" s="8" t="s">
        <v>283</v>
      </c>
      <c r="H739" s="4">
        <v>0</v>
      </c>
      <c r="I739" s="9">
        <v>0.5</v>
      </c>
      <c r="J739" s="9">
        <f t="shared" si="51"/>
        <v>0</v>
      </c>
      <c r="K739" s="1"/>
      <c r="L739" s="1"/>
      <c r="M739" s="1"/>
      <c r="N739" s="1"/>
      <c r="O739" s="1"/>
      <c r="P739" s="1"/>
      <c r="Q739" s="1"/>
      <c r="R739" s="1"/>
      <c r="S739" s="1"/>
      <c r="T739" s="1"/>
      <c r="U739" s="1"/>
      <c r="V739" s="1"/>
      <c r="W739" s="1"/>
      <c r="X739" s="1"/>
      <c r="Y739" s="1"/>
      <c r="Z739" s="1"/>
    </row>
    <row r="740" spans="1:26" ht="15.75" customHeight="1">
      <c r="A740" s="227"/>
      <c r="B740" s="227"/>
      <c r="C740" s="227"/>
      <c r="D740" s="227"/>
      <c r="E740" s="227"/>
      <c r="F740" s="227"/>
      <c r="G740" s="8" t="s">
        <v>284</v>
      </c>
      <c r="H740" s="4">
        <v>0</v>
      </c>
      <c r="I740" s="9">
        <v>0.5</v>
      </c>
      <c r="J740" s="9">
        <f t="shared" si="51"/>
        <v>0</v>
      </c>
      <c r="K740" s="1"/>
      <c r="L740" s="1"/>
      <c r="M740" s="1"/>
      <c r="N740" s="1"/>
      <c r="O740" s="1"/>
      <c r="P740" s="1"/>
      <c r="Q740" s="1"/>
      <c r="R740" s="1"/>
      <c r="S740" s="1"/>
      <c r="T740" s="1"/>
      <c r="U740" s="1"/>
      <c r="V740" s="1"/>
      <c r="W740" s="1"/>
      <c r="X740" s="1"/>
      <c r="Y740" s="1"/>
      <c r="Z740" s="1"/>
    </row>
    <row r="741" spans="1:26" ht="15.75" customHeight="1">
      <c r="A741" s="227"/>
      <c r="B741" s="227"/>
      <c r="C741" s="227"/>
      <c r="D741" s="227"/>
      <c r="E741" s="227"/>
      <c r="F741" s="227"/>
      <c r="G741" s="8" t="s">
        <v>285</v>
      </c>
      <c r="H741" s="4">
        <v>0</v>
      </c>
      <c r="I741" s="9">
        <v>0.25</v>
      </c>
      <c r="J741" s="9">
        <f t="shared" si="51"/>
        <v>0</v>
      </c>
      <c r="K741" s="1"/>
      <c r="L741" s="1"/>
      <c r="M741" s="1"/>
      <c r="N741" s="1"/>
      <c r="O741" s="1"/>
      <c r="P741" s="1"/>
      <c r="Q741" s="1"/>
      <c r="R741" s="1"/>
      <c r="S741" s="1"/>
      <c r="T741" s="1"/>
      <c r="U741" s="1"/>
      <c r="V741" s="1"/>
      <c r="W741" s="1"/>
      <c r="X741" s="1"/>
      <c r="Y741" s="1"/>
      <c r="Z741" s="1"/>
    </row>
    <row r="742" spans="1:26" ht="15.75" customHeight="1">
      <c r="A742" s="228"/>
      <c r="B742" s="228"/>
      <c r="C742" s="228"/>
      <c r="D742" s="228"/>
      <c r="E742" s="228"/>
      <c r="F742" s="228"/>
      <c r="G742" s="8" t="s">
        <v>60</v>
      </c>
      <c r="H742" s="4">
        <v>520</v>
      </c>
      <c r="I742" s="9">
        <v>0.01</v>
      </c>
      <c r="J742" s="9">
        <f t="shared" si="51"/>
        <v>5.2</v>
      </c>
      <c r="K742" s="1"/>
      <c r="L742" s="1"/>
      <c r="M742" s="1"/>
      <c r="N742" s="1"/>
      <c r="O742" s="1"/>
      <c r="P742" s="1"/>
      <c r="Q742" s="1"/>
      <c r="R742" s="1"/>
      <c r="S742" s="1"/>
      <c r="T742" s="1"/>
      <c r="U742" s="1"/>
      <c r="V742" s="1"/>
      <c r="W742" s="1"/>
      <c r="X742" s="1"/>
      <c r="Y742" s="1"/>
      <c r="Z742" s="1"/>
    </row>
    <row r="743" spans="1:26" ht="15.75" customHeight="1">
      <c r="A743" s="229">
        <f>A736+1</f>
        <v>26</v>
      </c>
      <c r="B743" s="229" t="s">
        <v>12</v>
      </c>
      <c r="C743" s="229" t="s">
        <v>125</v>
      </c>
      <c r="D743" s="229" t="s">
        <v>279</v>
      </c>
      <c r="E743" s="229" t="s">
        <v>14</v>
      </c>
      <c r="F743" s="229" t="s">
        <v>310</v>
      </c>
      <c r="G743" s="8" t="s">
        <v>281</v>
      </c>
      <c r="H743" s="4">
        <v>0</v>
      </c>
      <c r="I743" s="9">
        <v>7.5</v>
      </c>
      <c r="J743" s="9">
        <f t="shared" si="51"/>
        <v>0</v>
      </c>
      <c r="K743" s="1"/>
      <c r="L743" s="1"/>
      <c r="M743" s="1"/>
      <c r="N743" s="1"/>
      <c r="O743" s="1"/>
      <c r="P743" s="1"/>
      <c r="Q743" s="1"/>
      <c r="R743" s="1"/>
      <c r="S743" s="1"/>
      <c r="T743" s="1"/>
      <c r="U743" s="1"/>
      <c r="V743" s="1"/>
      <c r="W743" s="1"/>
      <c r="X743" s="1"/>
      <c r="Y743" s="1"/>
      <c r="Z743" s="1"/>
    </row>
    <row r="744" spans="1:26" ht="15.75" customHeight="1">
      <c r="A744" s="227"/>
      <c r="B744" s="227"/>
      <c r="C744" s="227"/>
      <c r="D744" s="227"/>
      <c r="E744" s="227"/>
      <c r="F744" s="227"/>
      <c r="G744" s="8" t="s">
        <v>282</v>
      </c>
      <c r="H744" s="4">
        <v>0</v>
      </c>
      <c r="I744" s="9">
        <v>0.01</v>
      </c>
      <c r="J744" s="9">
        <f t="shared" si="51"/>
        <v>0</v>
      </c>
      <c r="K744" s="1"/>
      <c r="L744" s="1"/>
      <c r="M744" s="1"/>
      <c r="N744" s="1"/>
      <c r="O744" s="1"/>
      <c r="P744" s="1"/>
      <c r="Q744" s="1"/>
      <c r="R744" s="1"/>
      <c r="S744" s="1"/>
      <c r="T744" s="1"/>
      <c r="U744" s="1"/>
      <c r="V744" s="1"/>
      <c r="W744" s="1"/>
      <c r="X744" s="1"/>
      <c r="Y744" s="1"/>
      <c r="Z744" s="1"/>
    </row>
    <row r="745" spans="1:26" ht="15.75" customHeight="1">
      <c r="A745" s="227"/>
      <c r="B745" s="227"/>
      <c r="C745" s="227"/>
      <c r="D745" s="227"/>
      <c r="E745" s="227"/>
      <c r="F745" s="227"/>
      <c r="G745" s="8" t="s">
        <v>36</v>
      </c>
      <c r="H745" s="4">
        <v>0</v>
      </c>
      <c r="I745" s="9">
        <v>7.5</v>
      </c>
      <c r="J745" s="9">
        <f t="shared" si="51"/>
        <v>0</v>
      </c>
      <c r="K745" s="1"/>
      <c r="L745" s="1"/>
      <c r="M745" s="1"/>
      <c r="N745" s="1"/>
      <c r="O745" s="1"/>
      <c r="P745" s="1"/>
      <c r="Q745" s="1"/>
      <c r="R745" s="1"/>
      <c r="S745" s="1"/>
      <c r="T745" s="1"/>
      <c r="U745" s="1"/>
      <c r="V745" s="1"/>
      <c r="W745" s="1"/>
      <c r="X745" s="1"/>
      <c r="Y745" s="1"/>
      <c r="Z745" s="1"/>
    </row>
    <row r="746" spans="1:26" ht="15.75" customHeight="1">
      <c r="A746" s="227"/>
      <c r="B746" s="227"/>
      <c r="C746" s="227"/>
      <c r="D746" s="227"/>
      <c r="E746" s="227"/>
      <c r="F746" s="227"/>
      <c r="G746" s="8" t="s">
        <v>283</v>
      </c>
      <c r="H746" s="4">
        <v>0</v>
      </c>
      <c r="I746" s="9">
        <v>0.5</v>
      </c>
      <c r="J746" s="9">
        <f t="shared" si="51"/>
        <v>0</v>
      </c>
      <c r="K746" s="1"/>
      <c r="L746" s="1"/>
      <c r="M746" s="1"/>
      <c r="N746" s="1"/>
      <c r="O746" s="1"/>
      <c r="P746" s="1"/>
      <c r="Q746" s="1"/>
      <c r="R746" s="1"/>
      <c r="S746" s="1"/>
      <c r="T746" s="1"/>
      <c r="U746" s="1"/>
      <c r="V746" s="1"/>
      <c r="W746" s="1"/>
      <c r="X746" s="1"/>
      <c r="Y746" s="1"/>
      <c r="Z746" s="1"/>
    </row>
    <row r="747" spans="1:26" ht="15.75" customHeight="1">
      <c r="A747" s="227"/>
      <c r="B747" s="227"/>
      <c r="C747" s="227"/>
      <c r="D747" s="227"/>
      <c r="E747" s="227"/>
      <c r="F747" s="227"/>
      <c r="G747" s="8" t="s">
        <v>284</v>
      </c>
      <c r="H747" s="4">
        <v>0</v>
      </c>
      <c r="I747" s="9">
        <v>0.5</v>
      </c>
      <c r="J747" s="9">
        <f t="shared" si="51"/>
        <v>0</v>
      </c>
      <c r="K747" s="1"/>
      <c r="L747" s="1"/>
      <c r="M747" s="1"/>
      <c r="N747" s="1"/>
      <c r="O747" s="1"/>
      <c r="P747" s="1"/>
      <c r="Q747" s="1"/>
      <c r="R747" s="1"/>
      <c r="S747" s="1"/>
      <c r="T747" s="1"/>
      <c r="U747" s="1"/>
      <c r="V747" s="1"/>
      <c r="W747" s="1"/>
      <c r="X747" s="1"/>
      <c r="Y747" s="1"/>
      <c r="Z747" s="1"/>
    </row>
    <row r="748" spans="1:26" ht="15.75" customHeight="1">
      <c r="A748" s="227"/>
      <c r="B748" s="227"/>
      <c r="C748" s="227"/>
      <c r="D748" s="227"/>
      <c r="E748" s="227"/>
      <c r="F748" s="227"/>
      <c r="G748" s="8" t="s">
        <v>285</v>
      </c>
      <c r="H748" s="4">
        <v>0</v>
      </c>
      <c r="I748" s="9">
        <v>0.25</v>
      </c>
      <c r="J748" s="9">
        <f t="shared" si="51"/>
        <v>0</v>
      </c>
      <c r="K748" s="1"/>
      <c r="L748" s="1"/>
      <c r="M748" s="1"/>
      <c r="N748" s="1"/>
      <c r="O748" s="1"/>
      <c r="P748" s="1"/>
      <c r="Q748" s="1"/>
      <c r="R748" s="1"/>
      <c r="S748" s="1"/>
      <c r="T748" s="1"/>
      <c r="U748" s="1"/>
      <c r="V748" s="1"/>
      <c r="W748" s="1"/>
      <c r="X748" s="1"/>
      <c r="Y748" s="1"/>
      <c r="Z748" s="1"/>
    </row>
    <row r="749" spans="1:26" ht="15.75" customHeight="1">
      <c r="A749" s="228"/>
      <c r="B749" s="228"/>
      <c r="C749" s="228"/>
      <c r="D749" s="228"/>
      <c r="E749" s="228"/>
      <c r="F749" s="228"/>
      <c r="G749" s="8" t="s">
        <v>60</v>
      </c>
      <c r="H749" s="4">
        <v>440</v>
      </c>
      <c r="I749" s="9">
        <v>0.01</v>
      </c>
      <c r="J749" s="9">
        <f t="shared" si="51"/>
        <v>4.4000000000000004</v>
      </c>
      <c r="K749" s="1"/>
      <c r="L749" s="1"/>
      <c r="M749" s="1"/>
      <c r="N749" s="1"/>
      <c r="O749" s="1"/>
      <c r="P749" s="1"/>
      <c r="Q749" s="1"/>
      <c r="R749" s="1"/>
      <c r="S749" s="1"/>
      <c r="T749" s="1"/>
      <c r="U749" s="1"/>
      <c r="V749" s="1"/>
      <c r="W749" s="1"/>
      <c r="X749" s="1"/>
      <c r="Y749" s="1"/>
      <c r="Z749" s="1"/>
    </row>
    <row r="750" spans="1:26" ht="15.75" customHeight="1">
      <c r="A750" s="229">
        <f>A743+1</f>
        <v>27</v>
      </c>
      <c r="B750" s="229" t="s">
        <v>12</v>
      </c>
      <c r="C750" s="229" t="s">
        <v>125</v>
      </c>
      <c r="D750" s="229" t="s">
        <v>279</v>
      </c>
      <c r="E750" s="229" t="s">
        <v>14</v>
      </c>
      <c r="F750" s="229" t="s">
        <v>311</v>
      </c>
      <c r="G750" s="8" t="s">
        <v>281</v>
      </c>
      <c r="H750" s="4">
        <v>0</v>
      </c>
      <c r="I750" s="9">
        <v>7.5</v>
      </c>
      <c r="J750" s="9">
        <f t="shared" si="51"/>
        <v>0</v>
      </c>
      <c r="K750" s="1"/>
      <c r="L750" s="1"/>
      <c r="M750" s="1"/>
      <c r="N750" s="1"/>
      <c r="O750" s="1"/>
      <c r="P750" s="1"/>
      <c r="Q750" s="1"/>
      <c r="R750" s="1"/>
      <c r="S750" s="1"/>
      <c r="T750" s="1"/>
      <c r="U750" s="1"/>
      <c r="V750" s="1"/>
      <c r="W750" s="1"/>
      <c r="X750" s="1"/>
      <c r="Y750" s="1"/>
      <c r="Z750" s="1"/>
    </row>
    <row r="751" spans="1:26" ht="15.75" customHeight="1">
      <c r="A751" s="227"/>
      <c r="B751" s="227"/>
      <c r="C751" s="227"/>
      <c r="D751" s="227"/>
      <c r="E751" s="227"/>
      <c r="F751" s="227"/>
      <c r="G751" s="8" t="s">
        <v>282</v>
      </c>
      <c r="H751" s="4">
        <v>0</v>
      </c>
      <c r="I751" s="9">
        <v>0.01</v>
      </c>
      <c r="J751" s="9">
        <f t="shared" si="51"/>
        <v>0</v>
      </c>
      <c r="K751" s="1"/>
      <c r="L751" s="1"/>
      <c r="M751" s="1"/>
      <c r="N751" s="1"/>
      <c r="O751" s="1"/>
      <c r="P751" s="1"/>
      <c r="Q751" s="1"/>
      <c r="R751" s="1"/>
      <c r="S751" s="1"/>
      <c r="T751" s="1"/>
      <c r="U751" s="1"/>
      <c r="V751" s="1"/>
      <c r="W751" s="1"/>
      <c r="X751" s="1"/>
      <c r="Y751" s="1"/>
      <c r="Z751" s="1"/>
    </row>
    <row r="752" spans="1:26" ht="15.75" customHeight="1">
      <c r="A752" s="227"/>
      <c r="B752" s="227"/>
      <c r="C752" s="227"/>
      <c r="D752" s="227"/>
      <c r="E752" s="227"/>
      <c r="F752" s="227"/>
      <c r="G752" s="8" t="s">
        <v>36</v>
      </c>
      <c r="H752" s="4">
        <v>0</v>
      </c>
      <c r="I752" s="9">
        <v>7.5</v>
      </c>
      <c r="J752" s="9">
        <f t="shared" si="51"/>
        <v>0</v>
      </c>
      <c r="K752" s="1"/>
      <c r="L752" s="1"/>
      <c r="M752" s="1"/>
      <c r="N752" s="1"/>
      <c r="O752" s="1"/>
      <c r="P752" s="1"/>
      <c r="Q752" s="1"/>
      <c r="R752" s="1"/>
      <c r="S752" s="1"/>
      <c r="T752" s="1"/>
      <c r="U752" s="1"/>
      <c r="V752" s="1"/>
      <c r="W752" s="1"/>
      <c r="X752" s="1"/>
      <c r="Y752" s="1"/>
      <c r="Z752" s="1"/>
    </row>
    <row r="753" spans="1:26" ht="15.75" customHeight="1">
      <c r="A753" s="227"/>
      <c r="B753" s="227"/>
      <c r="C753" s="227"/>
      <c r="D753" s="227"/>
      <c r="E753" s="227"/>
      <c r="F753" s="227"/>
      <c r="G753" s="8" t="s">
        <v>283</v>
      </c>
      <c r="H753" s="4">
        <v>0</v>
      </c>
      <c r="I753" s="9">
        <v>0.5</v>
      </c>
      <c r="J753" s="9">
        <f t="shared" si="51"/>
        <v>0</v>
      </c>
      <c r="K753" s="1"/>
      <c r="L753" s="1"/>
      <c r="M753" s="1"/>
      <c r="N753" s="1"/>
      <c r="O753" s="1"/>
      <c r="P753" s="1"/>
      <c r="Q753" s="1"/>
      <c r="R753" s="1"/>
      <c r="S753" s="1"/>
      <c r="T753" s="1"/>
      <c r="U753" s="1"/>
      <c r="V753" s="1"/>
      <c r="W753" s="1"/>
      <c r="X753" s="1"/>
      <c r="Y753" s="1"/>
      <c r="Z753" s="1"/>
    </row>
    <row r="754" spans="1:26" ht="15.75" customHeight="1">
      <c r="A754" s="227"/>
      <c r="B754" s="227"/>
      <c r="C754" s="227"/>
      <c r="D754" s="227"/>
      <c r="E754" s="227"/>
      <c r="F754" s="227"/>
      <c r="G754" s="8" t="s">
        <v>284</v>
      </c>
      <c r="H754" s="4">
        <v>0</v>
      </c>
      <c r="I754" s="9">
        <v>0.5</v>
      </c>
      <c r="J754" s="9">
        <f t="shared" si="51"/>
        <v>0</v>
      </c>
      <c r="K754" s="1"/>
      <c r="L754" s="1"/>
      <c r="M754" s="1"/>
      <c r="N754" s="1"/>
      <c r="O754" s="1"/>
      <c r="P754" s="1"/>
      <c r="Q754" s="1"/>
      <c r="R754" s="1"/>
      <c r="S754" s="1"/>
      <c r="T754" s="1"/>
      <c r="U754" s="1"/>
      <c r="V754" s="1"/>
      <c r="W754" s="1"/>
      <c r="X754" s="1"/>
      <c r="Y754" s="1"/>
      <c r="Z754" s="1"/>
    </row>
    <row r="755" spans="1:26" ht="15.75" customHeight="1">
      <c r="A755" s="227"/>
      <c r="B755" s="227"/>
      <c r="C755" s="227"/>
      <c r="D755" s="227"/>
      <c r="E755" s="227"/>
      <c r="F755" s="227"/>
      <c r="G755" s="8" t="s">
        <v>285</v>
      </c>
      <c r="H755" s="4">
        <v>0</v>
      </c>
      <c r="I755" s="9">
        <v>0.25</v>
      </c>
      <c r="J755" s="9">
        <f t="shared" si="51"/>
        <v>0</v>
      </c>
      <c r="K755" s="1"/>
      <c r="L755" s="1"/>
      <c r="M755" s="1"/>
      <c r="N755" s="1"/>
      <c r="O755" s="1"/>
      <c r="P755" s="1"/>
      <c r="Q755" s="1"/>
      <c r="R755" s="1"/>
      <c r="S755" s="1"/>
      <c r="T755" s="1"/>
      <c r="U755" s="1"/>
      <c r="V755" s="1"/>
      <c r="W755" s="1"/>
      <c r="X755" s="1"/>
      <c r="Y755" s="1"/>
      <c r="Z755" s="1"/>
    </row>
    <row r="756" spans="1:26" ht="15.75" customHeight="1">
      <c r="A756" s="228"/>
      <c r="B756" s="228"/>
      <c r="C756" s="228"/>
      <c r="D756" s="228"/>
      <c r="E756" s="228"/>
      <c r="F756" s="228"/>
      <c r="G756" s="8" t="s">
        <v>60</v>
      </c>
      <c r="H756" s="4">
        <v>500</v>
      </c>
      <c r="I756" s="9">
        <v>0.01</v>
      </c>
      <c r="J756" s="9">
        <f t="shared" si="51"/>
        <v>5</v>
      </c>
      <c r="K756" s="1"/>
      <c r="L756" s="1"/>
      <c r="M756" s="1"/>
      <c r="N756" s="1"/>
      <c r="O756" s="1"/>
      <c r="P756" s="1"/>
      <c r="Q756" s="1"/>
      <c r="R756" s="1"/>
      <c r="S756" s="1"/>
      <c r="T756" s="1"/>
      <c r="U756" s="1"/>
      <c r="V756" s="1"/>
      <c r="W756" s="1"/>
      <c r="X756" s="1"/>
      <c r="Y756" s="1"/>
      <c r="Z756" s="1"/>
    </row>
    <row r="757" spans="1:26" ht="15.75" customHeight="1">
      <c r="A757" s="229">
        <f>A750+1</f>
        <v>28</v>
      </c>
      <c r="B757" s="229" t="s">
        <v>12</v>
      </c>
      <c r="C757" s="229" t="s">
        <v>125</v>
      </c>
      <c r="D757" s="229" t="s">
        <v>279</v>
      </c>
      <c r="E757" s="229" t="s">
        <v>14</v>
      </c>
      <c r="F757" s="229" t="s">
        <v>312</v>
      </c>
      <c r="G757" s="8" t="s">
        <v>281</v>
      </c>
      <c r="H757" s="4">
        <v>1</v>
      </c>
      <c r="I757" s="9">
        <v>7.5</v>
      </c>
      <c r="J757" s="9">
        <f t="shared" si="51"/>
        <v>7.5</v>
      </c>
      <c r="K757" s="1"/>
      <c r="L757" s="1"/>
      <c r="M757" s="1"/>
      <c r="N757" s="1"/>
      <c r="O757" s="1"/>
      <c r="P757" s="1"/>
      <c r="Q757" s="1"/>
      <c r="R757" s="1"/>
      <c r="S757" s="1"/>
      <c r="T757" s="1"/>
      <c r="U757" s="1"/>
      <c r="V757" s="1"/>
      <c r="W757" s="1"/>
      <c r="X757" s="1"/>
      <c r="Y757" s="1"/>
      <c r="Z757" s="1"/>
    </row>
    <row r="758" spans="1:26" ht="15.75" customHeight="1">
      <c r="A758" s="227"/>
      <c r="B758" s="227"/>
      <c r="C758" s="227"/>
      <c r="D758" s="227"/>
      <c r="E758" s="227"/>
      <c r="F758" s="227"/>
      <c r="G758" s="8" t="s">
        <v>282</v>
      </c>
      <c r="H758" s="4">
        <v>0</v>
      </c>
      <c r="I758" s="9">
        <v>0.01</v>
      </c>
      <c r="J758" s="9">
        <f t="shared" si="51"/>
        <v>0</v>
      </c>
      <c r="K758" s="1"/>
      <c r="L758" s="1"/>
      <c r="M758" s="1"/>
      <c r="N758" s="1"/>
      <c r="O758" s="1"/>
      <c r="P758" s="1"/>
      <c r="Q758" s="1"/>
      <c r="R758" s="1"/>
      <c r="S758" s="1"/>
      <c r="T758" s="1"/>
      <c r="U758" s="1"/>
      <c r="V758" s="1"/>
      <c r="W758" s="1"/>
      <c r="X758" s="1"/>
      <c r="Y758" s="1"/>
      <c r="Z758" s="1"/>
    </row>
    <row r="759" spans="1:26" ht="15.75" customHeight="1">
      <c r="A759" s="227"/>
      <c r="B759" s="227"/>
      <c r="C759" s="227"/>
      <c r="D759" s="227"/>
      <c r="E759" s="227"/>
      <c r="F759" s="227"/>
      <c r="G759" s="8" t="s">
        <v>36</v>
      </c>
      <c r="H759" s="4">
        <v>0</v>
      </c>
      <c r="I759" s="9">
        <v>7.5</v>
      </c>
      <c r="J759" s="9">
        <f t="shared" si="51"/>
        <v>0</v>
      </c>
      <c r="K759" s="1"/>
      <c r="L759" s="1"/>
      <c r="M759" s="1"/>
      <c r="N759" s="1"/>
      <c r="O759" s="1"/>
      <c r="P759" s="1"/>
      <c r="Q759" s="1"/>
      <c r="R759" s="1"/>
      <c r="S759" s="1"/>
      <c r="T759" s="1"/>
      <c r="U759" s="1"/>
      <c r="V759" s="1"/>
      <c r="W759" s="1"/>
      <c r="X759" s="1"/>
      <c r="Y759" s="1"/>
      <c r="Z759" s="1"/>
    </row>
    <row r="760" spans="1:26" ht="15.75" customHeight="1">
      <c r="A760" s="227"/>
      <c r="B760" s="227"/>
      <c r="C760" s="227"/>
      <c r="D760" s="227"/>
      <c r="E760" s="227"/>
      <c r="F760" s="227"/>
      <c r="G760" s="8" t="s">
        <v>283</v>
      </c>
      <c r="H760" s="4">
        <v>0</v>
      </c>
      <c r="I760" s="9">
        <v>0.5</v>
      </c>
      <c r="J760" s="9">
        <f t="shared" si="51"/>
        <v>0</v>
      </c>
      <c r="K760" s="1"/>
      <c r="L760" s="1"/>
      <c r="M760" s="1"/>
      <c r="N760" s="1"/>
      <c r="O760" s="1"/>
      <c r="P760" s="1"/>
      <c r="Q760" s="1"/>
      <c r="R760" s="1"/>
      <c r="S760" s="1"/>
      <c r="T760" s="1"/>
      <c r="U760" s="1"/>
      <c r="V760" s="1"/>
      <c r="W760" s="1"/>
      <c r="X760" s="1"/>
      <c r="Y760" s="1"/>
      <c r="Z760" s="1"/>
    </row>
    <row r="761" spans="1:26" ht="15.75" customHeight="1">
      <c r="A761" s="227"/>
      <c r="B761" s="227"/>
      <c r="C761" s="227"/>
      <c r="D761" s="227"/>
      <c r="E761" s="227"/>
      <c r="F761" s="227"/>
      <c r="G761" s="8" t="s">
        <v>284</v>
      </c>
      <c r="H761" s="4">
        <v>0</v>
      </c>
      <c r="I761" s="9">
        <v>0.5</v>
      </c>
      <c r="J761" s="9">
        <f t="shared" si="51"/>
        <v>0</v>
      </c>
      <c r="K761" s="1"/>
      <c r="L761" s="1"/>
      <c r="M761" s="1"/>
      <c r="N761" s="1"/>
      <c r="O761" s="1"/>
      <c r="P761" s="1"/>
      <c r="Q761" s="1"/>
      <c r="R761" s="1"/>
      <c r="S761" s="1"/>
      <c r="T761" s="1"/>
      <c r="U761" s="1"/>
      <c r="V761" s="1"/>
      <c r="W761" s="1"/>
      <c r="X761" s="1"/>
      <c r="Y761" s="1"/>
      <c r="Z761" s="1"/>
    </row>
    <row r="762" spans="1:26" ht="15.75" customHeight="1">
      <c r="A762" s="227"/>
      <c r="B762" s="227"/>
      <c r="C762" s="227"/>
      <c r="D762" s="227"/>
      <c r="E762" s="227"/>
      <c r="F762" s="227"/>
      <c r="G762" s="8" t="s">
        <v>285</v>
      </c>
      <c r="H762" s="4">
        <v>0</v>
      </c>
      <c r="I762" s="9">
        <v>0.25</v>
      </c>
      <c r="J762" s="9">
        <f t="shared" si="51"/>
        <v>0</v>
      </c>
      <c r="K762" s="1"/>
      <c r="L762" s="1"/>
      <c r="M762" s="1"/>
      <c r="N762" s="1"/>
      <c r="O762" s="1"/>
      <c r="P762" s="1"/>
      <c r="Q762" s="1"/>
      <c r="R762" s="1"/>
      <c r="S762" s="1"/>
      <c r="T762" s="1"/>
      <c r="U762" s="1"/>
      <c r="V762" s="1"/>
      <c r="W762" s="1"/>
      <c r="X762" s="1"/>
      <c r="Y762" s="1"/>
      <c r="Z762" s="1"/>
    </row>
    <row r="763" spans="1:26" ht="15.75" customHeight="1">
      <c r="A763" s="228"/>
      <c r="B763" s="228"/>
      <c r="C763" s="228"/>
      <c r="D763" s="228"/>
      <c r="E763" s="228"/>
      <c r="F763" s="228"/>
      <c r="G763" s="8" t="s">
        <v>60</v>
      </c>
      <c r="H763" s="4">
        <v>325</v>
      </c>
      <c r="I763" s="9">
        <v>0.01</v>
      </c>
      <c r="J763" s="9">
        <f t="shared" si="51"/>
        <v>3.25</v>
      </c>
      <c r="K763" s="1"/>
      <c r="L763" s="1"/>
      <c r="M763" s="1"/>
      <c r="N763" s="1"/>
      <c r="O763" s="1"/>
      <c r="P763" s="1"/>
      <c r="Q763" s="1"/>
      <c r="R763" s="1"/>
      <c r="S763" s="1"/>
      <c r="T763" s="1"/>
      <c r="U763" s="1"/>
      <c r="V763" s="1"/>
      <c r="W763" s="1"/>
      <c r="X763" s="1"/>
      <c r="Y763" s="1"/>
      <c r="Z763" s="1"/>
    </row>
    <row r="764" spans="1:26" ht="15.75" customHeight="1">
      <c r="A764" s="229">
        <f>A757+1</f>
        <v>29</v>
      </c>
      <c r="B764" s="229" t="s">
        <v>12</v>
      </c>
      <c r="C764" s="229" t="s">
        <v>125</v>
      </c>
      <c r="D764" s="229" t="s">
        <v>279</v>
      </c>
      <c r="E764" s="229" t="s">
        <v>14</v>
      </c>
      <c r="F764" s="229" t="s">
        <v>313</v>
      </c>
      <c r="G764" s="8" t="s">
        <v>281</v>
      </c>
      <c r="H764" s="4">
        <v>0</v>
      </c>
      <c r="I764" s="9">
        <v>7.5</v>
      </c>
      <c r="J764" s="9">
        <f t="shared" si="51"/>
        <v>0</v>
      </c>
      <c r="K764" s="1"/>
      <c r="L764" s="1"/>
      <c r="M764" s="1"/>
      <c r="N764" s="1"/>
      <c r="O764" s="1"/>
      <c r="P764" s="1"/>
      <c r="Q764" s="1"/>
      <c r="R764" s="1"/>
      <c r="S764" s="1"/>
      <c r="T764" s="1"/>
      <c r="U764" s="1"/>
      <c r="V764" s="1"/>
      <c r="W764" s="1"/>
      <c r="X764" s="1"/>
      <c r="Y764" s="1"/>
      <c r="Z764" s="1"/>
    </row>
    <row r="765" spans="1:26" ht="15.75" customHeight="1">
      <c r="A765" s="227"/>
      <c r="B765" s="227"/>
      <c r="C765" s="227"/>
      <c r="D765" s="227"/>
      <c r="E765" s="227"/>
      <c r="F765" s="227"/>
      <c r="G765" s="8" t="s">
        <v>282</v>
      </c>
      <c r="H765" s="4">
        <v>0</v>
      </c>
      <c r="I765" s="9">
        <v>0.01</v>
      </c>
      <c r="J765" s="9">
        <f t="shared" si="51"/>
        <v>0</v>
      </c>
      <c r="K765" s="1"/>
      <c r="L765" s="1"/>
      <c r="M765" s="1"/>
      <c r="N765" s="1"/>
      <c r="O765" s="1"/>
      <c r="P765" s="1"/>
      <c r="Q765" s="1"/>
      <c r="R765" s="1"/>
      <c r="S765" s="1"/>
      <c r="T765" s="1"/>
      <c r="U765" s="1"/>
      <c r="V765" s="1"/>
      <c r="W765" s="1"/>
      <c r="X765" s="1"/>
      <c r="Y765" s="1"/>
      <c r="Z765" s="1"/>
    </row>
    <row r="766" spans="1:26" ht="15.75" customHeight="1">
      <c r="A766" s="227"/>
      <c r="B766" s="227"/>
      <c r="C766" s="227"/>
      <c r="D766" s="227"/>
      <c r="E766" s="227"/>
      <c r="F766" s="227"/>
      <c r="G766" s="8" t="s">
        <v>36</v>
      </c>
      <c r="H766" s="4">
        <v>0</v>
      </c>
      <c r="I766" s="9">
        <v>7.5</v>
      </c>
      <c r="J766" s="9">
        <f t="shared" si="51"/>
        <v>0</v>
      </c>
      <c r="K766" s="1"/>
      <c r="L766" s="1"/>
      <c r="M766" s="1"/>
      <c r="N766" s="1"/>
      <c r="O766" s="1"/>
      <c r="P766" s="1"/>
      <c r="Q766" s="1"/>
      <c r="R766" s="1"/>
      <c r="S766" s="1"/>
      <c r="T766" s="1"/>
      <c r="U766" s="1"/>
      <c r="V766" s="1"/>
      <c r="W766" s="1"/>
      <c r="X766" s="1"/>
      <c r="Y766" s="1"/>
      <c r="Z766" s="1"/>
    </row>
    <row r="767" spans="1:26" ht="15.75" customHeight="1">
      <c r="A767" s="227"/>
      <c r="B767" s="227"/>
      <c r="C767" s="227"/>
      <c r="D767" s="227"/>
      <c r="E767" s="227"/>
      <c r="F767" s="227"/>
      <c r="G767" s="8" t="s">
        <v>283</v>
      </c>
      <c r="H767" s="4">
        <v>0</v>
      </c>
      <c r="I767" s="9">
        <v>0.5</v>
      </c>
      <c r="J767" s="9">
        <f t="shared" si="51"/>
        <v>0</v>
      </c>
      <c r="K767" s="1"/>
      <c r="L767" s="1"/>
      <c r="M767" s="1"/>
      <c r="N767" s="1"/>
      <c r="O767" s="1"/>
      <c r="P767" s="1"/>
      <c r="Q767" s="1"/>
      <c r="R767" s="1"/>
      <c r="S767" s="1"/>
      <c r="T767" s="1"/>
      <c r="U767" s="1"/>
      <c r="V767" s="1"/>
      <c r="W767" s="1"/>
      <c r="X767" s="1"/>
      <c r="Y767" s="1"/>
      <c r="Z767" s="1"/>
    </row>
    <row r="768" spans="1:26" ht="15.75" customHeight="1">
      <c r="A768" s="227"/>
      <c r="B768" s="227"/>
      <c r="C768" s="227"/>
      <c r="D768" s="227"/>
      <c r="E768" s="227"/>
      <c r="F768" s="227"/>
      <c r="G768" s="8" t="s">
        <v>284</v>
      </c>
      <c r="H768" s="4">
        <v>0</v>
      </c>
      <c r="I768" s="9">
        <v>0.5</v>
      </c>
      <c r="J768" s="9">
        <f t="shared" si="51"/>
        <v>0</v>
      </c>
      <c r="K768" s="1"/>
      <c r="L768" s="1"/>
      <c r="M768" s="1"/>
      <c r="N768" s="1"/>
      <c r="O768" s="1"/>
      <c r="P768" s="1"/>
      <c r="Q768" s="1"/>
      <c r="R768" s="1"/>
      <c r="S768" s="1"/>
      <c r="T768" s="1"/>
      <c r="U768" s="1"/>
      <c r="V768" s="1"/>
      <c r="W768" s="1"/>
      <c r="X768" s="1"/>
      <c r="Y768" s="1"/>
      <c r="Z768" s="1"/>
    </row>
    <row r="769" spans="1:26" ht="15.75" customHeight="1">
      <c r="A769" s="227"/>
      <c r="B769" s="227"/>
      <c r="C769" s="227"/>
      <c r="D769" s="227"/>
      <c r="E769" s="227"/>
      <c r="F769" s="227"/>
      <c r="G769" s="8" t="s">
        <v>285</v>
      </c>
      <c r="H769" s="4">
        <v>0</v>
      </c>
      <c r="I769" s="9">
        <v>0.25</v>
      </c>
      <c r="J769" s="9">
        <f t="shared" si="51"/>
        <v>0</v>
      </c>
      <c r="K769" s="1"/>
      <c r="L769" s="1"/>
      <c r="M769" s="1"/>
      <c r="N769" s="1"/>
      <c r="O769" s="1"/>
      <c r="P769" s="1"/>
      <c r="Q769" s="1"/>
      <c r="R769" s="1"/>
      <c r="S769" s="1"/>
      <c r="T769" s="1"/>
      <c r="U769" s="1"/>
      <c r="V769" s="1"/>
      <c r="W769" s="1"/>
      <c r="X769" s="1"/>
      <c r="Y769" s="1"/>
      <c r="Z769" s="1"/>
    </row>
    <row r="770" spans="1:26" ht="15.75" customHeight="1">
      <c r="A770" s="228"/>
      <c r="B770" s="228"/>
      <c r="C770" s="228"/>
      <c r="D770" s="228"/>
      <c r="E770" s="228"/>
      <c r="F770" s="228"/>
      <c r="G770" s="8" t="s">
        <v>60</v>
      </c>
      <c r="H770" s="4">
        <v>400</v>
      </c>
      <c r="I770" s="9">
        <v>0.01</v>
      </c>
      <c r="J770" s="9">
        <f t="shared" si="51"/>
        <v>4</v>
      </c>
      <c r="K770" s="1"/>
      <c r="L770" s="1"/>
      <c r="M770" s="1"/>
      <c r="N770" s="1"/>
      <c r="O770" s="1"/>
      <c r="P770" s="1"/>
      <c r="Q770" s="1"/>
      <c r="R770" s="1"/>
      <c r="S770" s="1"/>
      <c r="T770" s="1"/>
      <c r="U770" s="1"/>
      <c r="V770" s="1"/>
      <c r="W770" s="1"/>
      <c r="X770" s="1"/>
      <c r="Y770" s="1"/>
      <c r="Z770" s="1"/>
    </row>
    <row r="771" spans="1:26" ht="15.75" customHeight="1">
      <c r="A771" s="229">
        <f>A764+1</f>
        <v>30</v>
      </c>
      <c r="B771" s="229" t="s">
        <v>12</v>
      </c>
      <c r="C771" s="229" t="s">
        <v>125</v>
      </c>
      <c r="D771" s="229" t="s">
        <v>279</v>
      </c>
      <c r="E771" s="229" t="s">
        <v>14</v>
      </c>
      <c r="F771" s="229" t="s">
        <v>314</v>
      </c>
      <c r="G771" s="8" t="s">
        <v>281</v>
      </c>
      <c r="H771" s="4">
        <v>0</v>
      </c>
      <c r="I771" s="9">
        <v>7.5</v>
      </c>
      <c r="J771" s="9">
        <f t="shared" si="51"/>
        <v>0</v>
      </c>
      <c r="K771" s="1"/>
      <c r="L771" s="1"/>
      <c r="M771" s="1"/>
      <c r="N771" s="1"/>
      <c r="O771" s="1"/>
      <c r="P771" s="1"/>
      <c r="Q771" s="1"/>
      <c r="R771" s="1"/>
      <c r="S771" s="1"/>
      <c r="T771" s="1"/>
      <c r="U771" s="1"/>
      <c r="V771" s="1"/>
      <c r="W771" s="1"/>
      <c r="X771" s="1"/>
      <c r="Y771" s="1"/>
      <c r="Z771" s="1"/>
    </row>
    <row r="772" spans="1:26" ht="15.75" customHeight="1">
      <c r="A772" s="227"/>
      <c r="B772" s="227"/>
      <c r="C772" s="227"/>
      <c r="D772" s="227"/>
      <c r="E772" s="227"/>
      <c r="F772" s="227"/>
      <c r="G772" s="8" t="s">
        <v>282</v>
      </c>
      <c r="H772" s="4">
        <v>0</v>
      </c>
      <c r="I772" s="9">
        <v>0.01</v>
      </c>
      <c r="J772" s="9">
        <f t="shared" si="51"/>
        <v>0</v>
      </c>
      <c r="K772" s="1"/>
      <c r="L772" s="1"/>
      <c r="M772" s="1"/>
      <c r="N772" s="1"/>
      <c r="O772" s="1"/>
      <c r="P772" s="1"/>
      <c r="Q772" s="1"/>
      <c r="R772" s="1"/>
      <c r="S772" s="1"/>
      <c r="T772" s="1"/>
      <c r="U772" s="1"/>
      <c r="V772" s="1"/>
      <c r="W772" s="1"/>
      <c r="X772" s="1"/>
      <c r="Y772" s="1"/>
      <c r="Z772" s="1"/>
    </row>
    <row r="773" spans="1:26" ht="15.75" customHeight="1">
      <c r="A773" s="227"/>
      <c r="B773" s="227"/>
      <c r="C773" s="227"/>
      <c r="D773" s="227"/>
      <c r="E773" s="227"/>
      <c r="F773" s="227"/>
      <c r="G773" s="8" t="s">
        <v>36</v>
      </c>
      <c r="H773" s="4">
        <v>0</v>
      </c>
      <c r="I773" s="9">
        <v>7.5</v>
      </c>
      <c r="J773" s="9">
        <f t="shared" si="51"/>
        <v>0</v>
      </c>
      <c r="K773" s="1"/>
      <c r="L773" s="1"/>
      <c r="M773" s="1"/>
      <c r="N773" s="1"/>
      <c r="O773" s="1"/>
      <c r="P773" s="1"/>
      <c r="Q773" s="1"/>
      <c r="R773" s="1"/>
      <c r="S773" s="1"/>
      <c r="T773" s="1"/>
      <c r="U773" s="1"/>
      <c r="V773" s="1"/>
      <c r="W773" s="1"/>
      <c r="X773" s="1"/>
      <c r="Y773" s="1"/>
      <c r="Z773" s="1"/>
    </row>
    <row r="774" spans="1:26" ht="15.75" customHeight="1">
      <c r="A774" s="227"/>
      <c r="B774" s="227"/>
      <c r="C774" s="227"/>
      <c r="D774" s="227"/>
      <c r="E774" s="227"/>
      <c r="F774" s="227"/>
      <c r="G774" s="8" t="s">
        <v>283</v>
      </c>
      <c r="H774" s="4">
        <v>0</v>
      </c>
      <c r="I774" s="9">
        <v>0.5</v>
      </c>
      <c r="J774" s="9">
        <f t="shared" si="51"/>
        <v>0</v>
      </c>
      <c r="K774" s="1"/>
      <c r="L774" s="1"/>
      <c r="M774" s="1"/>
      <c r="N774" s="1"/>
      <c r="O774" s="1"/>
      <c r="P774" s="1"/>
      <c r="Q774" s="1"/>
      <c r="R774" s="1"/>
      <c r="S774" s="1"/>
      <c r="T774" s="1"/>
      <c r="U774" s="1"/>
      <c r="V774" s="1"/>
      <c r="W774" s="1"/>
      <c r="X774" s="1"/>
      <c r="Y774" s="1"/>
      <c r="Z774" s="1"/>
    </row>
    <row r="775" spans="1:26" ht="15.75" customHeight="1">
      <c r="A775" s="227"/>
      <c r="B775" s="227"/>
      <c r="C775" s="227"/>
      <c r="D775" s="227"/>
      <c r="E775" s="227"/>
      <c r="F775" s="227"/>
      <c r="G775" s="8" t="s">
        <v>284</v>
      </c>
      <c r="H775" s="4">
        <v>0</v>
      </c>
      <c r="I775" s="9">
        <v>0.5</v>
      </c>
      <c r="J775" s="9">
        <f t="shared" si="51"/>
        <v>0</v>
      </c>
      <c r="K775" s="1"/>
      <c r="L775" s="1"/>
      <c r="M775" s="1"/>
      <c r="N775" s="1"/>
      <c r="O775" s="1"/>
      <c r="P775" s="1"/>
      <c r="Q775" s="1"/>
      <c r="R775" s="1"/>
      <c r="S775" s="1"/>
      <c r="T775" s="1"/>
      <c r="U775" s="1"/>
      <c r="V775" s="1"/>
      <c r="W775" s="1"/>
      <c r="X775" s="1"/>
      <c r="Y775" s="1"/>
      <c r="Z775" s="1"/>
    </row>
    <row r="776" spans="1:26" ht="15.75" customHeight="1">
      <c r="A776" s="227"/>
      <c r="B776" s="227"/>
      <c r="C776" s="227"/>
      <c r="D776" s="227"/>
      <c r="E776" s="227"/>
      <c r="F776" s="227"/>
      <c r="G776" s="8" t="s">
        <v>285</v>
      </c>
      <c r="H776" s="4">
        <v>0</v>
      </c>
      <c r="I776" s="9">
        <v>0.25</v>
      </c>
      <c r="J776" s="9">
        <f t="shared" si="51"/>
        <v>0</v>
      </c>
      <c r="K776" s="1"/>
      <c r="L776" s="1"/>
      <c r="M776" s="1"/>
      <c r="N776" s="1"/>
      <c r="O776" s="1"/>
      <c r="P776" s="1"/>
      <c r="Q776" s="1"/>
      <c r="R776" s="1"/>
      <c r="S776" s="1"/>
      <c r="T776" s="1"/>
      <c r="U776" s="1"/>
      <c r="V776" s="1"/>
      <c r="W776" s="1"/>
      <c r="X776" s="1"/>
      <c r="Y776" s="1"/>
      <c r="Z776" s="1"/>
    </row>
    <row r="777" spans="1:26" ht="15.75" customHeight="1">
      <c r="A777" s="228"/>
      <c r="B777" s="228"/>
      <c r="C777" s="228"/>
      <c r="D777" s="228"/>
      <c r="E777" s="228"/>
      <c r="F777" s="228"/>
      <c r="G777" s="8" t="s">
        <v>60</v>
      </c>
      <c r="H777" s="4">
        <v>350</v>
      </c>
      <c r="I777" s="9">
        <v>0.01</v>
      </c>
      <c r="J777" s="9">
        <f t="shared" si="51"/>
        <v>3.5</v>
      </c>
      <c r="K777" s="1"/>
      <c r="L777" s="1"/>
      <c r="M777" s="1"/>
      <c r="N777" s="1"/>
      <c r="O777" s="1"/>
      <c r="P777" s="1"/>
      <c r="Q777" s="1"/>
      <c r="R777" s="1"/>
      <c r="S777" s="1"/>
      <c r="T777" s="1"/>
      <c r="U777" s="1"/>
      <c r="V777" s="1"/>
      <c r="W777" s="1"/>
      <c r="X777" s="1"/>
      <c r="Y777" s="1"/>
      <c r="Z777" s="1"/>
    </row>
    <row r="778" spans="1:26" ht="15.75" customHeight="1">
      <c r="A778" s="229">
        <f>A771+1</f>
        <v>31</v>
      </c>
      <c r="B778" s="229" t="s">
        <v>12</v>
      </c>
      <c r="C778" s="229" t="s">
        <v>125</v>
      </c>
      <c r="D778" s="229" t="s">
        <v>279</v>
      </c>
      <c r="E778" s="229" t="s">
        <v>14</v>
      </c>
      <c r="F778" s="229" t="s">
        <v>315</v>
      </c>
      <c r="G778" s="8" t="s">
        <v>281</v>
      </c>
      <c r="H778" s="4">
        <v>0</v>
      </c>
      <c r="I778" s="9">
        <v>7.5</v>
      </c>
      <c r="J778" s="9">
        <f t="shared" si="51"/>
        <v>0</v>
      </c>
      <c r="K778" s="1"/>
      <c r="L778" s="1"/>
      <c r="M778" s="1"/>
      <c r="N778" s="1"/>
      <c r="O778" s="1"/>
      <c r="P778" s="1"/>
      <c r="Q778" s="1"/>
      <c r="R778" s="1"/>
      <c r="S778" s="1"/>
      <c r="T778" s="1"/>
      <c r="U778" s="1"/>
      <c r="V778" s="1"/>
      <c r="W778" s="1"/>
      <c r="X778" s="1"/>
      <c r="Y778" s="1"/>
      <c r="Z778" s="1"/>
    </row>
    <row r="779" spans="1:26" ht="15.75" customHeight="1">
      <c r="A779" s="227"/>
      <c r="B779" s="227"/>
      <c r="C779" s="227"/>
      <c r="D779" s="227"/>
      <c r="E779" s="227"/>
      <c r="F779" s="227"/>
      <c r="G779" s="8" t="s">
        <v>282</v>
      </c>
      <c r="H779" s="4">
        <v>0</v>
      </c>
      <c r="I779" s="9">
        <v>0.01</v>
      </c>
      <c r="J779" s="9">
        <f t="shared" si="51"/>
        <v>0</v>
      </c>
      <c r="K779" s="1"/>
      <c r="L779" s="1"/>
      <c r="M779" s="1"/>
      <c r="N779" s="1"/>
      <c r="O779" s="1"/>
      <c r="P779" s="1"/>
      <c r="Q779" s="1"/>
      <c r="R779" s="1"/>
      <c r="S779" s="1"/>
      <c r="T779" s="1"/>
      <c r="U779" s="1"/>
      <c r="V779" s="1"/>
      <c r="W779" s="1"/>
      <c r="X779" s="1"/>
      <c r="Y779" s="1"/>
      <c r="Z779" s="1"/>
    </row>
    <row r="780" spans="1:26" ht="15.75" customHeight="1">
      <c r="A780" s="227"/>
      <c r="B780" s="227"/>
      <c r="C780" s="227"/>
      <c r="D780" s="227"/>
      <c r="E780" s="227"/>
      <c r="F780" s="227"/>
      <c r="G780" s="8" t="s">
        <v>36</v>
      </c>
      <c r="H780" s="4">
        <v>0</v>
      </c>
      <c r="I780" s="9">
        <v>7.5</v>
      </c>
      <c r="J780" s="9">
        <f t="shared" si="51"/>
        <v>0</v>
      </c>
      <c r="K780" s="1"/>
      <c r="L780" s="1"/>
      <c r="M780" s="1"/>
      <c r="N780" s="1"/>
      <c r="O780" s="1"/>
      <c r="P780" s="1"/>
      <c r="Q780" s="1"/>
      <c r="R780" s="1"/>
      <c r="S780" s="1"/>
      <c r="T780" s="1"/>
      <c r="U780" s="1"/>
      <c r="V780" s="1"/>
      <c r="W780" s="1"/>
      <c r="X780" s="1"/>
      <c r="Y780" s="1"/>
      <c r="Z780" s="1"/>
    </row>
    <row r="781" spans="1:26" ht="15.75" customHeight="1">
      <c r="A781" s="227"/>
      <c r="B781" s="227"/>
      <c r="C781" s="227"/>
      <c r="D781" s="227"/>
      <c r="E781" s="227"/>
      <c r="F781" s="227"/>
      <c r="G781" s="8" t="s">
        <v>283</v>
      </c>
      <c r="H781" s="4">
        <v>0</v>
      </c>
      <c r="I781" s="9">
        <v>0.5</v>
      </c>
      <c r="J781" s="9">
        <f t="shared" si="51"/>
        <v>0</v>
      </c>
      <c r="K781" s="1"/>
      <c r="L781" s="1"/>
      <c r="M781" s="1"/>
      <c r="N781" s="1"/>
      <c r="O781" s="1"/>
      <c r="P781" s="1"/>
      <c r="Q781" s="1"/>
      <c r="R781" s="1"/>
      <c r="S781" s="1"/>
      <c r="T781" s="1"/>
      <c r="U781" s="1"/>
      <c r="V781" s="1"/>
      <c r="W781" s="1"/>
      <c r="X781" s="1"/>
      <c r="Y781" s="1"/>
      <c r="Z781" s="1"/>
    </row>
    <row r="782" spans="1:26" ht="15.75" customHeight="1">
      <c r="A782" s="227"/>
      <c r="B782" s="227"/>
      <c r="C782" s="227"/>
      <c r="D782" s="227"/>
      <c r="E782" s="227"/>
      <c r="F782" s="227"/>
      <c r="G782" s="8" t="s">
        <v>284</v>
      </c>
      <c r="H782" s="4">
        <v>0</v>
      </c>
      <c r="I782" s="9">
        <v>0.5</v>
      </c>
      <c r="J782" s="9">
        <f t="shared" si="51"/>
        <v>0</v>
      </c>
      <c r="K782" s="1"/>
      <c r="L782" s="1"/>
      <c r="M782" s="1"/>
      <c r="N782" s="1"/>
      <c r="O782" s="1"/>
      <c r="P782" s="1"/>
      <c r="Q782" s="1"/>
      <c r="R782" s="1"/>
      <c r="S782" s="1"/>
      <c r="T782" s="1"/>
      <c r="U782" s="1"/>
      <c r="V782" s="1"/>
      <c r="W782" s="1"/>
      <c r="X782" s="1"/>
      <c r="Y782" s="1"/>
      <c r="Z782" s="1"/>
    </row>
    <row r="783" spans="1:26" ht="15.75" customHeight="1">
      <c r="A783" s="227"/>
      <c r="B783" s="227"/>
      <c r="C783" s="227"/>
      <c r="D783" s="227"/>
      <c r="E783" s="227"/>
      <c r="F783" s="227"/>
      <c r="G783" s="8" t="s">
        <v>285</v>
      </c>
      <c r="H783" s="4">
        <v>0</v>
      </c>
      <c r="I783" s="9">
        <v>0.25</v>
      </c>
      <c r="J783" s="9">
        <f t="shared" si="51"/>
        <v>0</v>
      </c>
      <c r="K783" s="1"/>
      <c r="L783" s="1"/>
      <c r="M783" s="1"/>
      <c r="N783" s="1"/>
      <c r="O783" s="1"/>
      <c r="P783" s="1"/>
      <c r="Q783" s="1"/>
      <c r="R783" s="1"/>
      <c r="S783" s="1"/>
      <c r="T783" s="1"/>
      <c r="U783" s="1"/>
      <c r="V783" s="1"/>
      <c r="W783" s="1"/>
      <c r="X783" s="1"/>
      <c r="Y783" s="1"/>
      <c r="Z783" s="1"/>
    </row>
    <row r="784" spans="1:26" ht="15.75" customHeight="1">
      <c r="A784" s="228"/>
      <c r="B784" s="228"/>
      <c r="C784" s="228"/>
      <c r="D784" s="228"/>
      <c r="E784" s="228"/>
      <c r="F784" s="228"/>
      <c r="G784" s="8" t="s">
        <v>60</v>
      </c>
      <c r="H784" s="4">
        <v>275</v>
      </c>
      <c r="I784" s="9">
        <v>0.01</v>
      </c>
      <c r="J784" s="9">
        <f t="shared" si="51"/>
        <v>2.75</v>
      </c>
      <c r="K784" s="1"/>
      <c r="L784" s="1"/>
      <c r="M784" s="1"/>
      <c r="N784" s="1"/>
      <c r="O784" s="1"/>
      <c r="P784" s="1"/>
      <c r="Q784" s="1"/>
      <c r="R784" s="1"/>
      <c r="S784" s="1"/>
      <c r="T784" s="1"/>
      <c r="U784" s="1"/>
      <c r="V784" s="1"/>
      <c r="W784" s="1"/>
      <c r="X784" s="1"/>
      <c r="Y784" s="1"/>
      <c r="Z784" s="1"/>
    </row>
    <row r="785" spans="1:26" ht="15.75" customHeight="1">
      <c r="A785" s="229">
        <f>A778+1</f>
        <v>32</v>
      </c>
      <c r="B785" s="229" t="s">
        <v>12</v>
      </c>
      <c r="C785" s="229" t="s">
        <v>125</v>
      </c>
      <c r="D785" s="229" t="s">
        <v>279</v>
      </c>
      <c r="E785" s="229" t="s">
        <v>14</v>
      </c>
      <c r="F785" s="229" t="s">
        <v>316</v>
      </c>
      <c r="G785" s="8" t="s">
        <v>281</v>
      </c>
      <c r="H785" s="4">
        <v>0</v>
      </c>
      <c r="I785" s="9">
        <v>7.5</v>
      </c>
      <c r="J785" s="9">
        <f t="shared" si="51"/>
        <v>0</v>
      </c>
      <c r="K785" s="1"/>
      <c r="L785" s="1"/>
      <c r="M785" s="1"/>
      <c r="N785" s="1"/>
      <c r="O785" s="1"/>
      <c r="P785" s="1"/>
      <c r="Q785" s="1"/>
      <c r="R785" s="1"/>
      <c r="S785" s="1"/>
      <c r="T785" s="1"/>
      <c r="U785" s="1"/>
      <c r="V785" s="1"/>
      <c r="W785" s="1"/>
      <c r="X785" s="1"/>
      <c r="Y785" s="1"/>
      <c r="Z785" s="1"/>
    </row>
    <row r="786" spans="1:26" ht="15.75" customHeight="1">
      <c r="A786" s="227"/>
      <c r="B786" s="227"/>
      <c r="C786" s="227"/>
      <c r="D786" s="227"/>
      <c r="E786" s="227"/>
      <c r="F786" s="227"/>
      <c r="G786" s="8" t="s">
        <v>282</v>
      </c>
      <c r="H786" s="4">
        <v>0</v>
      </c>
      <c r="I786" s="9">
        <v>0.01</v>
      </c>
      <c r="J786" s="9">
        <f t="shared" si="51"/>
        <v>0</v>
      </c>
      <c r="K786" s="1"/>
      <c r="L786" s="1"/>
      <c r="M786" s="1"/>
      <c r="N786" s="1"/>
      <c r="O786" s="1"/>
      <c r="P786" s="1"/>
      <c r="Q786" s="1"/>
      <c r="R786" s="1"/>
      <c r="S786" s="1"/>
      <c r="T786" s="1"/>
      <c r="U786" s="1"/>
      <c r="V786" s="1"/>
      <c r="W786" s="1"/>
      <c r="X786" s="1"/>
      <c r="Y786" s="1"/>
      <c r="Z786" s="1"/>
    </row>
    <row r="787" spans="1:26" ht="15.75" customHeight="1">
      <c r="A787" s="227"/>
      <c r="B787" s="227"/>
      <c r="C787" s="227"/>
      <c r="D787" s="227"/>
      <c r="E787" s="227"/>
      <c r="F787" s="227"/>
      <c r="G787" s="8" t="s">
        <v>36</v>
      </c>
      <c r="H787" s="4">
        <v>0</v>
      </c>
      <c r="I787" s="9">
        <v>7.5</v>
      </c>
      <c r="J787" s="9">
        <f t="shared" si="51"/>
        <v>0</v>
      </c>
      <c r="K787" s="1"/>
      <c r="L787" s="1"/>
      <c r="M787" s="1"/>
      <c r="N787" s="1"/>
      <c r="O787" s="1"/>
      <c r="P787" s="1"/>
      <c r="Q787" s="1"/>
      <c r="R787" s="1"/>
      <c r="S787" s="1"/>
      <c r="T787" s="1"/>
      <c r="U787" s="1"/>
      <c r="V787" s="1"/>
      <c r="W787" s="1"/>
      <c r="X787" s="1"/>
      <c r="Y787" s="1"/>
      <c r="Z787" s="1"/>
    </row>
    <row r="788" spans="1:26" ht="15.75" customHeight="1">
      <c r="A788" s="227"/>
      <c r="B788" s="227"/>
      <c r="C788" s="227"/>
      <c r="D788" s="227"/>
      <c r="E788" s="227"/>
      <c r="F788" s="227"/>
      <c r="G788" s="8" t="s">
        <v>283</v>
      </c>
      <c r="H788" s="4">
        <v>0</v>
      </c>
      <c r="I788" s="9">
        <v>0.5</v>
      </c>
      <c r="J788" s="9">
        <f t="shared" si="51"/>
        <v>0</v>
      </c>
      <c r="K788" s="1"/>
      <c r="L788" s="1"/>
      <c r="M788" s="1"/>
      <c r="N788" s="1"/>
      <c r="O788" s="1"/>
      <c r="P788" s="1"/>
      <c r="Q788" s="1"/>
      <c r="R788" s="1"/>
      <c r="S788" s="1"/>
      <c r="T788" s="1"/>
      <c r="U788" s="1"/>
      <c r="V788" s="1"/>
      <c r="W788" s="1"/>
      <c r="X788" s="1"/>
      <c r="Y788" s="1"/>
      <c r="Z788" s="1"/>
    </row>
    <row r="789" spans="1:26" ht="15.75" customHeight="1">
      <c r="A789" s="227"/>
      <c r="B789" s="227"/>
      <c r="C789" s="227"/>
      <c r="D789" s="227"/>
      <c r="E789" s="227"/>
      <c r="F789" s="227"/>
      <c r="G789" s="8" t="s">
        <v>284</v>
      </c>
      <c r="H789" s="4">
        <v>0</v>
      </c>
      <c r="I789" s="9">
        <v>0.5</v>
      </c>
      <c r="J789" s="9">
        <f t="shared" si="51"/>
        <v>0</v>
      </c>
      <c r="K789" s="1"/>
      <c r="L789" s="1"/>
      <c r="M789" s="1"/>
      <c r="N789" s="1"/>
      <c r="O789" s="1"/>
      <c r="P789" s="1"/>
      <c r="Q789" s="1"/>
      <c r="R789" s="1"/>
      <c r="S789" s="1"/>
      <c r="T789" s="1"/>
      <c r="U789" s="1"/>
      <c r="V789" s="1"/>
      <c r="W789" s="1"/>
      <c r="X789" s="1"/>
      <c r="Y789" s="1"/>
      <c r="Z789" s="1"/>
    </row>
    <row r="790" spans="1:26" ht="15.75" customHeight="1">
      <c r="A790" s="227"/>
      <c r="B790" s="227"/>
      <c r="C790" s="227"/>
      <c r="D790" s="227"/>
      <c r="E790" s="227"/>
      <c r="F790" s="227"/>
      <c r="G790" s="8" t="s">
        <v>285</v>
      </c>
      <c r="H790" s="4">
        <v>0</v>
      </c>
      <c r="I790" s="9">
        <v>0.25</v>
      </c>
      <c r="J790" s="9">
        <f t="shared" si="51"/>
        <v>0</v>
      </c>
      <c r="K790" s="1"/>
      <c r="L790" s="1"/>
      <c r="M790" s="1"/>
      <c r="N790" s="1"/>
      <c r="O790" s="1"/>
      <c r="P790" s="1"/>
      <c r="Q790" s="1"/>
      <c r="R790" s="1"/>
      <c r="S790" s="1"/>
      <c r="T790" s="1"/>
      <c r="U790" s="1"/>
      <c r="V790" s="1"/>
      <c r="W790" s="1"/>
      <c r="X790" s="1"/>
      <c r="Y790" s="1"/>
      <c r="Z790" s="1"/>
    </row>
    <row r="791" spans="1:26" ht="15.75" customHeight="1">
      <c r="A791" s="228"/>
      <c r="B791" s="228"/>
      <c r="C791" s="228"/>
      <c r="D791" s="228"/>
      <c r="E791" s="228"/>
      <c r="F791" s="228"/>
      <c r="G791" s="8" t="s">
        <v>60</v>
      </c>
      <c r="H791" s="4">
        <v>300</v>
      </c>
      <c r="I791" s="9">
        <v>0.01</v>
      </c>
      <c r="J791" s="9">
        <f t="shared" si="51"/>
        <v>3</v>
      </c>
      <c r="K791" s="1"/>
      <c r="L791" s="1"/>
      <c r="M791" s="1"/>
      <c r="N791" s="1"/>
      <c r="O791" s="1"/>
      <c r="P791" s="1"/>
      <c r="Q791" s="1"/>
      <c r="R791" s="1"/>
      <c r="S791" s="1"/>
      <c r="T791" s="1"/>
      <c r="U791" s="1"/>
      <c r="V791" s="1"/>
      <c r="W791" s="1"/>
      <c r="X791" s="1"/>
      <c r="Y791" s="1"/>
      <c r="Z791" s="1"/>
    </row>
    <row r="792" spans="1:26" ht="15.75" customHeight="1">
      <c r="A792" s="229">
        <f>A785+1</f>
        <v>33</v>
      </c>
      <c r="B792" s="229" t="s">
        <v>12</v>
      </c>
      <c r="C792" s="229" t="s">
        <v>125</v>
      </c>
      <c r="D792" s="229" t="s">
        <v>279</v>
      </c>
      <c r="E792" s="229" t="s">
        <v>14</v>
      </c>
      <c r="F792" s="229" t="s">
        <v>317</v>
      </c>
      <c r="G792" s="8" t="s">
        <v>281</v>
      </c>
      <c r="H792" s="4">
        <v>2</v>
      </c>
      <c r="I792" s="9">
        <v>7.5</v>
      </c>
      <c r="J792" s="9">
        <f t="shared" si="51"/>
        <v>15</v>
      </c>
      <c r="K792" s="1"/>
      <c r="L792" s="1"/>
      <c r="M792" s="1"/>
      <c r="N792" s="1"/>
      <c r="O792" s="1"/>
      <c r="P792" s="1"/>
      <c r="Q792" s="1"/>
      <c r="R792" s="1"/>
      <c r="S792" s="1"/>
      <c r="T792" s="1"/>
      <c r="U792" s="1"/>
      <c r="V792" s="1"/>
      <c r="W792" s="1"/>
      <c r="X792" s="1"/>
      <c r="Y792" s="1"/>
      <c r="Z792" s="1"/>
    </row>
    <row r="793" spans="1:26" ht="15.75" customHeight="1">
      <c r="A793" s="227"/>
      <c r="B793" s="227"/>
      <c r="C793" s="227"/>
      <c r="D793" s="227"/>
      <c r="E793" s="227"/>
      <c r="F793" s="227"/>
      <c r="G793" s="8" t="s">
        <v>282</v>
      </c>
      <c r="H793" s="4">
        <v>0</v>
      </c>
      <c r="I793" s="9">
        <v>0.01</v>
      </c>
      <c r="J793" s="9">
        <f t="shared" si="51"/>
        <v>0</v>
      </c>
      <c r="K793" s="1"/>
      <c r="L793" s="1"/>
      <c r="M793" s="1"/>
      <c r="N793" s="1"/>
      <c r="O793" s="1"/>
      <c r="P793" s="1"/>
      <c r="Q793" s="1"/>
      <c r="R793" s="1"/>
      <c r="S793" s="1"/>
      <c r="T793" s="1"/>
      <c r="U793" s="1"/>
      <c r="V793" s="1"/>
      <c r="W793" s="1"/>
      <c r="X793" s="1"/>
      <c r="Y793" s="1"/>
      <c r="Z793" s="1"/>
    </row>
    <row r="794" spans="1:26" ht="15.75" customHeight="1">
      <c r="A794" s="227"/>
      <c r="B794" s="227"/>
      <c r="C794" s="227"/>
      <c r="D794" s="227"/>
      <c r="E794" s="227"/>
      <c r="F794" s="227"/>
      <c r="G794" s="8" t="s">
        <v>36</v>
      </c>
      <c r="H794" s="4">
        <v>0</v>
      </c>
      <c r="I794" s="9">
        <v>7.5</v>
      </c>
      <c r="J794" s="9">
        <f t="shared" si="51"/>
        <v>0</v>
      </c>
      <c r="K794" s="1"/>
      <c r="L794" s="1"/>
      <c r="M794" s="1"/>
      <c r="N794" s="1"/>
      <c r="O794" s="1"/>
      <c r="P794" s="1"/>
      <c r="Q794" s="1"/>
      <c r="R794" s="1"/>
      <c r="S794" s="1"/>
      <c r="T794" s="1"/>
      <c r="U794" s="1"/>
      <c r="V794" s="1"/>
      <c r="W794" s="1"/>
      <c r="X794" s="1"/>
      <c r="Y794" s="1"/>
      <c r="Z794" s="1"/>
    </row>
    <row r="795" spans="1:26" ht="15.75" customHeight="1">
      <c r="A795" s="227"/>
      <c r="B795" s="227"/>
      <c r="C795" s="227"/>
      <c r="D795" s="227"/>
      <c r="E795" s="227"/>
      <c r="F795" s="227"/>
      <c r="G795" s="8" t="s">
        <v>283</v>
      </c>
      <c r="H795" s="4">
        <v>0</v>
      </c>
      <c r="I795" s="9">
        <v>0.5</v>
      </c>
      <c r="J795" s="9">
        <f t="shared" si="51"/>
        <v>0</v>
      </c>
      <c r="K795" s="1"/>
      <c r="L795" s="1"/>
      <c r="M795" s="1"/>
      <c r="N795" s="1"/>
      <c r="O795" s="1"/>
      <c r="P795" s="1"/>
      <c r="Q795" s="1"/>
      <c r="R795" s="1"/>
      <c r="S795" s="1"/>
      <c r="T795" s="1"/>
      <c r="U795" s="1"/>
      <c r="V795" s="1"/>
      <c r="W795" s="1"/>
      <c r="X795" s="1"/>
      <c r="Y795" s="1"/>
      <c r="Z795" s="1"/>
    </row>
    <row r="796" spans="1:26" ht="15.75" customHeight="1">
      <c r="A796" s="227"/>
      <c r="B796" s="227"/>
      <c r="C796" s="227"/>
      <c r="D796" s="227"/>
      <c r="E796" s="227"/>
      <c r="F796" s="227"/>
      <c r="G796" s="8" t="s">
        <v>284</v>
      </c>
      <c r="H796" s="4">
        <v>0</v>
      </c>
      <c r="I796" s="9">
        <v>0.5</v>
      </c>
      <c r="J796" s="9">
        <f t="shared" si="51"/>
        <v>0</v>
      </c>
      <c r="K796" s="1"/>
      <c r="L796" s="1"/>
      <c r="M796" s="1"/>
      <c r="N796" s="1"/>
      <c r="O796" s="1"/>
      <c r="P796" s="1"/>
      <c r="Q796" s="1"/>
      <c r="R796" s="1"/>
      <c r="S796" s="1"/>
      <c r="T796" s="1"/>
      <c r="U796" s="1"/>
      <c r="V796" s="1"/>
      <c r="W796" s="1"/>
      <c r="X796" s="1"/>
      <c r="Y796" s="1"/>
      <c r="Z796" s="1"/>
    </row>
    <row r="797" spans="1:26" ht="15.75" customHeight="1">
      <c r="A797" s="227"/>
      <c r="B797" s="227"/>
      <c r="C797" s="227"/>
      <c r="D797" s="227"/>
      <c r="E797" s="227"/>
      <c r="F797" s="227"/>
      <c r="G797" s="8" t="s">
        <v>285</v>
      </c>
      <c r="H797" s="4">
        <v>0</v>
      </c>
      <c r="I797" s="9">
        <v>0.25</v>
      </c>
      <c r="J797" s="9">
        <f t="shared" si="51"/>
        <v>0</v>
      </c>
      <c r="K797" s="1"/>
      <c r="L797" s="1"/>
      <c r="M797" s="1"/>
      <c r="N797" s="1"/>
      <c r="O797" s="1"/>
      <c r="P797" s="1"/>
      <c r="Q797" s="1"/>
      <c r="R797" s="1"/>
      <c r="S797" s="1"/>
      <c r="T797" s="1"/>
      <c r="U797" s="1"/>
      <c r="V797" s="1"/>
      <c r="W797" s="1"/>
      <c r="X797" s="1"/>
      <c r="Y797" s="1"/>
      <c r="Z797" s="1"/>
    </row>
    <row r="798" spans="1:26" ht="15.75" customHeight="1">
      <c r="A798" s="228"/>
      <c r="B798" s="228"/>
      <c r="C798" s="228"/>
      <c r="D798" s="228"/>
      <c r="E798" s="228"/>
      <c r="F798" s="228"/>
      <c r="G798" s="8" t="s">
        <v>60</v>
      </c>
      <c r="H798" s="4">
        <v>1250</v>
      </c>
      <c r="I798" s="9">
        <v>0.01</v>
      </c>
      <c r="J798" s="9">
        <f t="shared" si="51"/>
        <v>12.5</v>
      </c>
      <c r="K798" s="1"/>
      <c r="L798" s="1"/>
      <c r="M798" s="1"/>
      <c r="N798" s="1"/>
      <c r="O798" s="1"/>
      <c r="P798" s="1"/>
      <c r="Q798" s="1"/>
      <c r="R798" s="1"/>
      <c r="S798" s="1"/>
      <c r="T798" s="1"/>
      <c r="U798" s="1"/>
      <c r="V798" s="1"/>
      <c r="W798" s="1"/>
      <c r="X798" s="1"/>
      <c r="Y798" s="1"/>
      <c r="Z798" s="1"/>
    </row>
    <row r="799" spans="1:26" ht="15.75" customHeight="1">
      <c r="A799" s="229">
        <f>A792+1</f>
        <v>34</v>
      </c>
      <c r="B799" s="229" t="s">
        <v>12</v>
      </c>
      <c r="C799" s="229" t="s">
        <v>125</v>
      </c>
      <c r="D799" s="229" t="s">
        <v>279</v>
      </c>
      <c r="E799" s="229" t="s">
        <v>14</v>
      </c>
      <c r="F799" s="229" t="s">
        <v>318</v>
      </c>
      <c r="G799" s="8" t="s">
        <v>281</v>
      </c>
      <c r="H799" s="4">
        <v>0</v>
      </c>
      <c r="I799" s="9">
        <v>7.5</v>
      </c>
      <c r="J799" s="9">
        <f t="shared" si="51"/>
        <v>0</v>
      </c>
      <c r="K799" s="1"/>
      <c r="L799" s="1"/>
      <c r="M799" s="1"/>
      <c r="N799" s="1"/>
      <c r="O799" s="1"/>
      <c r="P799" s="1"/>
      <c r="Q799" s="1"/>
      <c r="R799" s="1"/>
      <c r="S799" s="1"/>
      <c r="T799" s="1"/>
      <c r="U799" s="1"/>
      <c r="V799" s="1"/>
      <c r="W799" s="1"/>
      <c r="X799" s="1"/>
      <c r="Y799" s="1"/>
      <c r="Z799" s="1"/>
    </row>
    <row r="800" spans="1:26" ht="15.75" customHeight="1">
      <c r="A800" s="227"/>
      <c r="B800" s="227"/>
      <c r="C800" s="227"/>
      <c r="D800" s="227"/>
      <c r="E800" s="227"/>
      <c r="F800" s="227"/>
      <c r="G800" s="8" t="s">
        <v>282</v>
      </c>
      <c r="H800" s="4">
        <v>0</v>
      </c>
      <c r="I800" s="9">
        <v>0.01</v>
      </c>
      <c r="J800" s="9">
        <f t="shared" si="51"/>
        <v>0</v>
      </c>
      <c r="K800" s="1"/>
      <c r="L800" s="1"/>
      <c r="M800" s="1"/>
      <c r="N800" s="1"/>
      <c r="O800" s="1"/>
      <c r="P800" s="1"/>
      <c r="Q800" s="1"/>
      <c r="R800" s="1"/>
      <c r="S800" s="1"/>
      <c r="T800" s="1"/>
      <c r="U800" s="1"/>
      <c r="V800" s="1"/>
      <c r="W800" s="1"/>
      <c r="X800" s="1"/>
      <c r="Y800" s="1"/>
      <c r="Z800" s="1"/>
    </row>
    <row r="801" spans="1:26" ht="15.75" customHeight="1">
      <c r="A801" s="227"/>
      <c r="B801" s="227"/>
      <c r="C801" s="227"/>
      <c r="D801" s="227"/>
      <c r="E801" s="227"/>
      <c r="F801" s="227"/>
      <c r="G801" s="8" t="s">
        <v>36</v>
      </c>
      <c r="H801" s="4">
        <v>0</v>
      </c>
      <c r="I801" s="9">
        <v>7.5</v>
      </c>
      <c r="J801" s="9">
        <f t="shared" si="51"/>
        <v>0</v>
      </c>
      <c r="K801" s="1"/>
      <c r="L801" s="1"/>
      <c r="M801" s="1"/>
      <c r="N801" s="1"/>
      <c r="O801" s="1"/>
      <c r="P801" s="1"/>
      <c r="Q801" s="1"/>
      <c r="R801" s="1"/>
      <c r="S801" s="1"/>
      <c r="T801" s="1"/>
      <c r="U801" s="1"/>
      <c r="V801" s="1"/>
      <c r="W801" s="1"/>
      <c r="X801" s="1"/>
      <c r="Y801" s="1"/>
      <c r="Z801" s="1"/>
    </row>
    <row r="802" spans="1:26" ht="15.75" customHeight="1">
      <c r="A802" s="227"/>
      <c r="B802" s="227"/>
      <c r="C802" s="227"/>
      <c r="D802" s="227"/>
      <c r="E802" s="227"/>
      <c r="F802" s="227"/>
      <c r="G802" s="8" t="s">
        <v>283</v>
      </c>
      <c r="H802" s="4">
        <v>2</v>
      </c>
      <c r="I802" s="9">
        <v>0.5</v>
      </c>
      <c r="J802" s="9">
        <f t="shared" si="51"/>
        <v>1</v>
      </c>
      <c r="K802" s="1"/>
      <c r="L802" s="1"/>
      <c r="M802" s="1"/>
      <c r="N802" s="1"/>
      <c r="O802" s="1"/>
      <c r="P802" s="1"/>
      <c r="Q802" s="1"/>
      <c r="R802" s="1"/>
      <c r="S802" s="1"/>
      <c r="T802" s="1"/>
      <c r="U802" s="1"/>
      <c r="V802" s="1"/>
      <c r="W802" s="1"/>
      <c r="X802" s="1"/>
      <c r="Y802" s="1"/>
      <c r="Z802" s="1"/>
    </row>
    <row r="803" spans="1:26" ht="15.75" customHeight="1">
      <c r="A803" s="227"/>
      <c r="B803" s="227"/>
      <c r="C803" s="227"/>
      <c r="D803" s="227"/>
      <c r="E803" s="227"/>
      <c r="F803" s="227"/>
      <c r="G803" s="8" t="s">
        <v>284</v>
      </c>
      <c r="H803" s="4">
        <v>2</v>
      </c>
      <c r="I803" s="9">
        <v>0.5</v>
      </c>
      <c r="J803" s="9">
        <f t="shared" si="51"/>
        <v>1</v>
      </c>
      <c r="K803" s="1"/>
      <c r="L803" s="1"/>
      <c r="M803" s="1"/>
      <c r="N803" s="1"/>
      <c r="O803" s="1"/>
      <c r="P803" s="1"/>
      <c r="Q803" s="1"/>
      <c r="R803" s="1"/>
      <c r="S803" s="1"/>
      <c r="T803" s="1"/>
      <c r="U803" s="1"/>
      <c r="V803" s="1"/>
      <c r="W803" s="1"/>
      <c r="X803" s="1"/>
      <c r="Y803" s="1"/>
      <c r="Z803" s="1"/>
    </row>
    <row r="804" spans="1:26" ht="15.75" customHeight="1">
      <c r="A804" s="227"/>
      <c r="B804" s="227"/>
      <c r="C804" s="227"/>
      <c r="D804" s="227"/>
      <c r="E804" s="227"/>
      <c r="F804" s="227"/>
      <c r="G804" s="8" t="s">
        <v>285</v>
      </c>
      <c r="H804" s="4">
        <v>0</v>
      </c>
      <c r="I804" s="9">
        <v>0.25</v>
      </c>
      <c r="J804" s="9">
        <f t="shared" si="51"/>
        <v>0</v>
      </c>
      <c r="K804" s="1"/>
      <c r="L804" s="1"/>
      <c r="M804" s="1"/>
      <c r="N804" s="1"/>
      <c r="O804" s="1"/>
      <c r="P804" s="1"/>
      <c r="Q804" s="1"/>
      <c r="R804" s="1"/>
      <c r="S804" s="1"/>
      <c r="T804" s="1"/>
      <c r="U804" s="1"/>
      <c r="V804" s="1"/>
      <c r="W804" s="1"/>
      <c r="X804" s="1"/>
      <c r="Y804" s="1"/>
      <c r="Z804" s="1"/>
    </row>
    <row r="805" spans="1:26" ht="15.75" customHeight="1">
      <c r="A805" s="228"/>
      <c r="B805" s="228"/>
      <c r="C805" s="228"/>
      <c r="D805" s="228"/>
      <c r="E805" s="228"/>
      <c r="F805" s="228"/>
      <c r="G805" s="8" t="s">
        <v>60</v>
      </c>
      <c r="H805" s="4">
        <v>580</v>
      </c>
      <c r="I805" s="9">
        <v>0.01</v>
      </c>
      <c r="J805" s="9">
        <f t="shared" si="51"/>
        <v>5.8</v>
      </c>
      <c r="K805" s="1"/>
      <c r="L805" s="1"/>
      <c r="M805" s="1"/>
      <c r="N805" s="1"/>
      <c r="O805" s="1"/>
      <c r="P805" s="1"/>
      <c r="Q805" s="1"/>
      <c r="R805" s="1"/>
      <c r="S805" s="1"/>
      <c r="T805" s="1"/>
      <c r="U805" s="1"/>
      <c r="V805" s="1"/>
      <c r="W805" s="1"/>
      <c r="X805" s="1"/>
      <c r="Y805" s="1"/>
      <c r="Z805" s="1"/>
    </row>
    <row r="806" spans="1:26" ht="15.75" customHeight="1">
      <c r="A806" s="229">
        <f>A799+1</f>
        <v>35</v>
      </c>
      <c r="B806" s="229" t="s">
        <v>12</v>
      </c>
      <c r="C806" s="229" t="s">
        <v>125</v>
      </c>
      <c r="D806" s="229" t="s">
        <v>279</v>
      </c>
      <c r="E806" s="229" t="s">
        <v>14</v>
      </c>
      <c r="F806" s="229" t="s">
        <v>319</v>
      </c>
      <c r="G806" s="8" t="s">
        <v>281</v>
      </c>
      <c r="H806" s="4">
        <v>0</v>
      </c>
      <c r="I806" s="9">
        <v>7.5</v>
      </c>
      <c r="J806" s="9">
        <f t="shared" si="51"/>
        <v>0</v>
      </c>
      <c r="K806" s="1"/>
      <c r="L806" s="1"/>
      <c r="M806" s="1"/>
      <c r="N806" s="1"/>
      <c r="O806" s="1"/>
      <c r="P806" s="1"/>
      <c r="Q806" s="1"/>
      <c r="R806" s="1"/>
      <c r="S806" s="1"/>
      <c r="T806" s="1"/>
      <c r="U806" s="1"/>
      <c r="V806" s="1"/>
      <c r="W806" s="1"/>
      <c r="X806" s="1"/>
      <c r="Y806" s="1"/>
      <c r="Z806" s="1"/>
    </row>
    <row r="807" spans="1:26" ht="15.75" customHeight="1">
      <c r="A807" s="227"/>
      <c r="B807" s="227"/>
      <c r="C807" s="227"/>
      <c r="D807" s="227"/>
      <c r="E807" s="227"/>
      <c r="F807" s="227"/>
      <c r="G807" s="8" t="s">
        <v>282</v>
      </c>
      <c r="H807" s="4">
        <v>0</v>
      </c>
      <c r="I807" s="9">
        <v>0.01</v>
      </c>
      <c r="J807" s="9">
        <f t="shared" si="51"/>
        <v>0</v>
      </c>
      <c r="K807" s="1"/>
      <c r="L807" s="1"/>
      <c r="M807" s="1"/>
      <c r="N807" s="1"/>
      <c r="O807" s="1"/>
      <c r="P807" s="1"/>
      <c r="Q807" s="1"/>
      <c r="R807" s="1"/>
      <c r="S807" s="1"/>
      <c r="T807" s="1"/>
      <c r="U807" s="1"/>
      <c r="V807" s="1"/>
      <c r="W807" s="1"/>
      <c r="X807" s="1"/>
      <c r="Y807" s="1"/>
      <c r="Z807" s="1"/>
    </row>
    <row r="808" spans="1:26" ht="15.75" customHeight="1">
      <c r="A808" s="227"/>
      <c r="B808" s="227"/>
      <c r="C808" s="227"/>
      <c r="D808" s="227"/>
      <c r="E808" s="227"/>
      <c r="F808" s="227"/>
      <c r="G808" s="8" t="s">
        <v>36</v>
      </c>
      <c r="H808" s="4">
        <v>0</v>
      </c>
      <c r="I808" s="9">
        <v>7.5</v>
      </c>
      <c r="J808" s="9">
        <f t="shared" si="51"/>
        <v>0</v>
      </c>
      <c r="K808" s="1"/>
      <c r="L808" s="1"/>
      <c r="M808" s="1"/>
      <c r="N808" s="1"/>
      <c r="O808" s="1"/>
      <c r="P808" s="1"/>
      <c r="Q808" s="1"/>
      <c r="R808" s="1"/>
      <c r="S808" s="1"/>
      <c r="T808" s="1"/>
      <c r="U808" s="1"/>
      <c r="V808" s="1"/>
      <c r="W808" s="1"/>
      <c r="X808" s="1"/>
      <c r="Y808" s="1"/>
      <c r="Z808" s="1"/>
    </row>
    <row r="809" spans="1:26" ht="15.75" customHeight="1">
      <c r="A809" s="227"/>
      <c r="B809" s="227"/>
      <c r="C809" s="227"/>
      <c r="D809" s="227"/>
      <c r="E809" s="227"/>
      <c r="F809" s="227"/>
      <c r="G809" s="8" t="s">
        <v>283</v>
      </c>
      <c r="H809" s="4">
        <v>0</v>
      </c>
      <c r="I809" s="9">
        <v>0.5</v>
      </c>
      <c r="J809" s="9">
        <f t="shared" si="51"/>
        <v>0</v>
      </c>
      <c r="K809" s="1"/>
      <c r="L809" s="1"/>
      <c r="M809" s="1"/>
      <c r="N809" s="1"/>
      <c r="O809" s="1"/>
      <c r="P809" s="1"/>
      <c r="Q809" s="1"/>
      <c r="R809" s="1"/>
      <c r="S809" s="1"/>
      <c r="T809" s="1"/>
      <c r="U809" s="1"/>
      <c r="V809" s="1"/>
      <c r="W809" s="1"/>
      <c r="X809" s="1"/>
      <c r="Y809" s="1"/>
      <c r="Z809" s="1"/>
    </row>
    <row r="810" spans="1:26" ht="15.75" customHeight="1">
      <c r="A810" s="227"/>
      <c r="B810" s="227"/>
      <c r="C810" s="227"/>
      <c r="D810" s="227"/>
      <c r="E810" s="227"/>
      <c r="F810" s="227"/>
      <c r="G810" s="8" t="s">
        <v>284</v>
      </c>
      <c r="H810" s="4">
        <v>0</v>
      </c>
      <c r="I810" s="9">
        <v>0.5</v>
      </c>
      <c r="J810" s="9">
        <f t="shared" si="51"/>
        <v>0</v>
      </c>
      <c r="K810" s="1"/>
      <c r="L810" s="1"/>
      <c r="M810" s="1"/>
      <c r="N810" s="1"/>
      <c r="O810" s="1"/>
      <c r="P810" s="1"/>
      <c r="Q810" s="1"/>
      <c r="R810" s="1"/>
      <c r="S810" s="1"/>
      <c r="T810" s="1"/>
      <c r="U810" s="1"/>
      <c r="V810" s="1"/>
      <c r="W810" s="1"/>
      <c r="X810" s="1"/>
      <c r="Y810" s="1"/>
      <c r="Z810" s="1"/>
    </row>
    <row r="811" spans="1:26" ht="15.75" customHeight="1">
      <c r="A811" s="227"/>
      <c r="B811" s="227"/>
      <c r="C811" s="227"/>
      <c r="D811" s="227"/>
      <c r="E811" s="227"/>
      <c r="F811" s="227"/>
      <c r="G811" s="8" t="s">
        <v>285</v>
      </c>
      <c r="H811" s="4">
        <v>0</v>
      </c>
      <c r="I811" s="9">
        <v>0.25</v>
      </c>
      <c r="J811" s="9">
        <f t="shared" si="51"/>
        <v>0</v>
      </c>
      <c r="K811" s="1"/>
      <c r="L811" s="1"/>
      <c r="M811" s="1"/>
      <c r="N811" s="1"/>
      <c r="O811" s="1"/>
      <c r="P811" s="1"/>
      <c r="Q811" s="1"/>
      <c r="R811" s="1"/>
      <c r="S811" s="1"/>
      <c r="T811" s="1"/>
      <c r="U811" s="1"/>
      <c r="V811" s="1"/>
      <c r="W811" s="1"/>
      <c r="X811" s="1"/>
      <c r="Y811" s="1"/>
      <c r="Z811" s="1"/>
    </row>
    <row r="812" spans="1:26" ht="15.75" customHeight="1">
      <c r="A812" s="228"/>
      <c r="B812" s="228"/>
      <c r="C812" s="228"/>
      <c r="D812" s="228"/>
      <c r="E812" s="228"/>
      <c r="F812" s="228"/>
      <c r="G812" s="8" t="s">
        <v>60</v>
      </c>
      <c r="H812" s="4">
        <v>380</v>
      </c>
      <c r="I812" s="9">
        <v>0.01</v>
      </c>
      <c r="J812" s="9">
        <f t="shared" si="51"/>
        <v>3.8000000000000003</v>
      </c>
      <c r="K812" s="1"/>
      <c r="L812" s="1"/>
      <c r="M812" s="1"/>
      <c r="N812" s="1"/>
      <c r="O812" s="1"/>
      <c r="P812" s="1"/>
      <c r="Q812" s="1"/>
      <c r="R812" s="1"/>
      <c r="S812" s="1"/>
      <c r="T812" s="1"/>
      <c r="U812" s="1"/>
      <c r="V812" s="1"/>
      <c r="W812" s="1"/>
      <c r="X812" s="1"/>
      <c r="Y812" s="1"/>
      <c r="Z812" s="1"/>
    </row>
    <row r="813" spans="1:26" ht="15.75" customHeight="1">
      <c r="A813" s="229">
        <f>A806+1</f>
        <v>36</v>
      </c>
      <c r="B813" s="229" t="s">
        <v>12</v>
      </c>
      <c r="C813" s="229" t="s">
        <v>125</v>
      </c>
      <c r="D813" s="229" t="s">
        <v>279</v>
      </c>
      <c r="E813" s="229" t="s">
        <v>14</v>
      </c>
      <c r="F813" s="229" t="s">
        <v>320</v>
      </c>
      <c r="G813" s="8" t="s">
        <v>281</v>
      </c>
      <c r="H813" s="4">
        <v>2</v>
      </c>
      <c r="I813" s="9">
        <v>7.5</v>
      </c>
      <c r="J813" s="9">
        <f t="shared" si="51"/>
        <v>15</v>
      </c>
      <c r="K813" s="1"/>
      <c r="L813" s="1"/>
      <c r="M813" s="1"/>
      <c r="N813" s="1"/>
      <c r="O813" s="1"/>
      <c r="P813" s="1"/>
      <c r="Q813" s="1"/>
      <c r="R813" s="1"/>
      <c r="S813" s="1"/>
      <c r="T813" s="1"/>
      <c r="U813" s="1"/>
      <c r="V813" s="1"/>
      <c r="W813" s="1"/>
      <c r="X813" s="1"/>
      <c r="Y813" s="1"/>
      <c r="Z813" s="1"/>
    </row>
    <row r="814" spans="1:26" ht="15.75" customHeight="1">
      <c r="A814" s="227"/>
      <c r="B814" s="227"/>
      <c r="C814" s="227"/>
      <c r="D814" s="227"/>
      <c r="E814" s="227"/>
      <c r="F814" s="227"/>
      <c r="G814" s="8" t="s">
        <v>282</v>
      </c>
      <c r="H814" s="4">
        <v>0</v>
      </c>
      <c r="I814" s="9">
        <v>0.01</v>
      </c>
      <c r="J814" s="9">
        <f t="shared" si="51"/>
        <v>0</v>
      </c>
      <c r="K814" s="1"/>
      <c r="L814" s="1"/>
      <c r="M814" s="1"/>
      <c r="N814" s="1"/>
      <c r="O814" s="1"/>
      <c r="P814" s="1"/>
      <c r="Q814" s="1"/>
      <c r="R814" s="1"/>
      <c r="S814" s="1"/>
      <c r="T814" s="1"/>
      <c r="U814" s="1"/>
      <c r="V814" s="1"/>
      <c r="W814" s="1"/>
      <c r="X814" s="1"/>
      <c r="Y814" s="1"/>
      <c r="Z814" s="1"/>
    </row>
    <row r="815" spans="1:26" ht="15.75" customHeight="1">
      <c r="A815" s="227"/>
      <c r="B815" s="227"/>
      <c r="C815" s="227"/>
      <c r="D815" s="227"/>
      <c r="E815" s="227"/>
      <c r="F815" s="227"/>
      <c r="G815" s="8" t="s">
        <v>36</v>
      </c>
      <c r="H815" s="4">
        <v>1</v>
      </c>
      <c r="I815" s="9">
        <v>7.5</v>
      </c>
      <c r="J815" s="9">
        <f t="shared" si="51"/>
        <v>7.5</v>
      </c>
      <c r="K815" s="1"/>
      <c r="L815" s="1"/>
      <c r="M815" s="1"/>
      <c r="N815" s="1"/>
      <c r="O815" s="1"/>
      <c r="P815" s="1"/>
      <c r="Q815" s="1"/>
      <c r="R815" s="1"/>
      <c r="S815" s="1"/>
      <c r="T815" s="1"/>
      <c r="U815" s="1"/>
      <c r="V815" s="1"/>
      <c r="W815" s="1"/>
      <c r="X815" s="1"/>
      <c r="Y815" s="1"/>
      <c r="Z815" s="1"/>
    </row>
    <row r="816" spans="1:26" ht="15.75" customHeight="1">
      <c r="A816" s="227"/>
      <c r="B816" s="227"/>
      <c r="C816" s="227"/>
      <c r="D816" s="227"/>
      <c r="E816" s="227"/>
      <c r="F816" s="227"/>
      <c r="G816" s="8" t="s">
        <v>283</v>
      </c>
      <c r="H816" s="4">
        <v>1</v>
      </c>
      <c r="I816" s="9">
        <v>0.5</v>
      </c>
      <c r="J816" s="9">
        <f t="shared" si="51"/>
        <v>0.5</v>
      </c>
      <c r="K816" s="1"/>
      <c r="L816" s="1"/>
      <c r="M816" s="1"/>
      <c r="N816" s="1"/>
      <c r="O816" s="1"/>
      <c r="P816" s="1"/>
      <c r="Q816" s="1"/>
      <c r="R816" s="1"/>
      <c r="S816" s="1"/>
      <c r="T816" s="1"/>
      <c r="U816" s="1"/>
      <c r="V816" s="1"/>
      <c r="W816" s="1"/>
      <c r="X816" s="1"/>
      <c r="Y816" s="1"/>
      <c r="Z816" s="1"/>
    </row>
    <row r="817" spans="1:26" ht="15.75" customHeight="1">
      <c r="A817" s="227"/>
      <c r="B817" s="227"/>
      <c r="C817" s="227"/>
      <c r="D817" s="227"/>
      <c r="E817" s="227"/>
      <c r="F817" s="227"/>
      <c r="G817" s="8" t="s">
        <v>284</v>
      </c>
      <c r="H817" s="4">
        <v>0</v>
      </c>
      <c r="I817" s="9">
        <v>0.5</v>
      </c>
      <c r="J817" s="9">
        <f t="shared" si="51"/>
        <v>0</v>
      </c>
      <c r="K817" s="1"/>
      <c r="L817" s="1"/>
      <c r="M817" s="1"/>
      <c r="N817" s="1"/>
      <c r="O817" s="1"/>
      <c r="P817" s="1"/>
      <c r="Q817" s="1"/>
      <c r="R817" s="1"/>
      <c r="S817" s="1"/>
      <c r="T817" s="1"/>
      <c r="U817" s="1"/>
      <c r="V817" s="1"/>
      <c r="W817" s="1"/>
      <c r="X817" s="1"/>
      <c r="Y817" s="1"/>
      <c r="Z817" s="1"/>
    </row>
    <row r="818" spans="1:26" ht="15.75" customHeight="1">
      <c r="A818" s="227"/>
      <c r="B818" s="227"/>
      <c r="C818" s="227"/>
      <c r="D818" s="227"/>
      <c r="E818" s="227"/>
      <c r="F818" s="227"/>
      <c r="G818" s="8" t="s">
        <v>285</v>
      </c>
      <c r="H818" s="4">
        <v>0</v>
      </c>
      <c r="I818" s="9">
        <v>0.25</v>
      </c>
      <c r="J818" s="9">
        <f t="shared" si="51"/>
        <v>0</v>
      </c>
      <c r="K818" s="1"/>
      <c r="L818" s="1"/>
      <c r="M818" s="1"/>
      <c r="N818" s="1"/>
      <c r="O818" s="1"/>
      <c r="P818" s="1"/>
      <c r="Q818" s="1"/>
      <c r="R818" s="1"/>
      <c r="S818" s="1"/>
      <c r="T818" s="1"/>
      <c r="U818" s="1"/>
      <c r="V818" s="1"/>
      <c r="W818" s="1"/>
      <c r="X818" s="1"/>
      <c r="Y818" s="1"/>
      <c r="Z818" s="1"/>
    </row>
    <row r="819" spans="1:26" ht="15.75" customHeight="1">
      <c r="A819" s="228"/>
      <c r="B819" s="228"/>
      <c r="C819" s="228"/>
      <c r="D819" s="228"/>
      <c r="E819" s="228"/>
      <c r="F819" s="228"/>
      <c r="G819" s="8" t="s">
        <v>60</v>
      </c>
      <c r="H819" s="4">
        <v>1500</v>
      </c>
      <c r="I819" s="9">
        <v>0.01</v>
      </c>
      <c r="J819" s="9">
        <f t="shared" si="51"/>
        <v>15</v>
      </c>
      <c r="K819" s="1"/>
      <c r="L819" s="1"/>
      <c r="M819" s="1"/>
      <c r="N819" s="1"/>
      <c r="O819" s="1"/>
      <c r="P819" s="1"/>
      <c r="Q819" s="1"/>
      <c r="R819" s="1"/>
      <c r="S819" s="1"/>
      <c r="T819" s="1"/>
      <c r="U819" s="1"/>
      <c r="V819" s="1"/>
      <c r="W819" s="1"/>
      <c r="X819" s="1"/>
      <c r="Y819" s="1"/>
      <c r="Z819" s="1"/>
    </row>
    <row r="820" spans="1:26" ht="15.75" customHeight="1">
      <c r="A820" s="229">
        <f>A813+1</f>
        <v>37</v>
      </c>
      <c r="B820" s="229" t="s">
        <v>12</v>
      </c>
      <c r="C820" s="229" t="s">
        <v>125</v>
      </c>
      <c r="D820" s="229" t="s">
        <v>279</v>
      </c>
      <c r="E820" s="229" t="s">
        <v>14</v>
      </c>
      <c r="F820" s="229" t="s">
        <v>321</v>
      </c>
      <c r="G820" s="8" t="s">
        <v>281</v>
      </c>
      <c r="H820" s="4">
        <v>1</v>
      </c>
      <c r="I820" s="9">
        <v>7.5</v>
      </c>
      <c r="J820" s="9">
        <f t="shared" si="51"/>
        <v>7.5</v>
      </c>
      <c r="K820" s="1"/>
      <c r="L820" s="1"/>
      <c r="M820" s="1"/>
      <c r="N820" s="1"/>
      <c r="O820" s="1"/>
      <c r="P820" s="1"/>
      <c r="Q820" s="1"/>
      <c r="R820" s="1"/>
      <c r="S820" s="1"/>
      <c r="T820" s="1"/>
      <c r="U820" s="1"/>
      <c r="V820" s="1"/>
      <c r="W820" s="1"/>
      <c r="X820" s="1"/>
      <c r="Y820" s="1"/>
      <c r="Z820" s="1"/>
    </row>
    <row r="821" spans="1:26" ht="15.75" customHeight="1">
      <c r="A821" s="227"/>
      <c r="B821" s="227"/>
      <c r="C821" s="227"/>
      <c r="D821" s="227"/>
      <c r="E821" s="227"/>
      <c r="F821" s="227"/>
      <c r="G821" s="8" t="s">
        <v>282</v>
      </c>
      <c r="H821" s="4">
        <v>0</v>
      </c>
      <c r="I821" s="9">
        <v>0.01</v>
      </c>
      <c r="J821" s="9">
        <f t="shared" si="51"/>
        <v>0</v>
      </c>
      <c r="K821" s="1"/>
      <c r="L821" s="1"/>
      <c r="M821" s="1"/>
      <c r="N821" s="1"/>
      <c r="O821" s="1"/>
      <c r="P821" s="1"/>
      <c r="Q821" s="1"/>
      <c r="R821" s="1"/>
      <c r="S821" s="1"/>
      <c r="T821" s="1"/>
      <c r="U821" s="1"/>
      <c r="V821" s="1"/>
      <c r="W821" s="1"/>
      <c r="X821" s="1"/>
      <c r="Y821" s="1"/>
      <c r="Z821" s="1"/>
    </row>
    <row r="822" spans="1:26" ht="15.75" customHeight="1">
      <c r="A822" s="227"/>
      <c r="B822" s="227"/>
      <c r="C822" s="227"/>
      <c r="D822" s="227"/>
      <c r="E822" s="227"/>
      <c r="F822" s="227"/>
      <c r="G822" s="8" t="s">
        <v>36</v>
      </c>
      <c r="H822" s="4">
        <v>0</v>
      </c>
      <c r="I822" s="9">
        <v>7.5</v>
      </c>
      <c r="J822" s="9">
        <f t="shared" si="51"/>
        <v>0</v>
      </c>
      <c r="K822" s="1"/>
      <c r="L822" s="1"/>
      <c r="M822" s="1"/>
      <c r="N822" s="1"/>
      <c r="O822" s="1"/>
      <c r="P822" s="1"/>
      <c r="Q822" s="1"/>
      <c r="R822" s="1"/>
      <c r="S822" s="1"/>
      <c r="T822" s="1"/>
      <c r="U822" s="1"/>
      <c r="V822" s="1"/>
      <c r="W822" s="1"/>
      <c r="X822" s="1"/>
      <c r="Y822" s="1"/>
      <c r="Z822" s="1"/>
    </row>
    <row r="823" spans="1:26" ht="15.75" customHeight="1">
      <c r="A823" s="227"/>
      <c r="B823" s="227"/>
      <c r="C823" s="227"/>
      <c r="D823" s="227"/>
      <c r="E823" s="227"/>
      <c r="F823" s="227"/>
      <c r="G823" s="8" t="s">
        <v>283</v>
      </c>
      <c r="H823" s="4">
        <v>0</v>
      </c>
      <c r="I823" s="9">
        <v>0.5</v>
      </c>
      <c r="J823" s="9">
        <f t="shared" si="51"/>
        <v>0</v>
      </c>
      <c r="K823" s="1"/>
      <c r="L823" s="1"/>
      <c r="M823" s="1"/>
      <c r="N823" s="1"/>
      <c r="O823" s="1"/>
      <c r="P823" s="1"/>
      <c r="Q823" s="1"/>
      <c r="R823" s="1"/>
      <c r="S823" s="1"/>
      <c r="T823" s="1"/>
      <c r="U823" s="1"/>
      <c r="V823" s="1"/>
      <c r="W823" s="1"/>
      <c r="X823" s="1"/>
      <c r="Y823" s="1"/>
      <c r="Z823" s="1"/>
    </row>
    <row r="824" spans="1:26" ht="15.75" customHeight="1">
      <c r="A824" s="227"/>
      <c r="B824" s="227"/>
      <c r="C824" s="227"/>
      <c r="D824" s="227"/>
      <c r="E824" s="227"/>
      <c r="F824" s="227"/>
      <c r="G824" s="8" t="s">
        <v>284</v>
      </c>
      <c r="H824" s="4">
        <v>0</v>
      </c>
      <c r="I824" s="9">
        <v>0.5</v>
      </c>
      <c r="J824" s="9">
        <f t="shared" si="51"/>
        <v>0</v>
      </c>
      <c r="K824" s="1"/>
      <c r="L824" s="1"/>
      <c r="M824" s="1"/>
      <c r="N824" s="1"/>
      <c r="O824" s="1"/>
      <c r="P824" s="1"/>
      <c r="Q824" s="1"/>
      <c r="R824" s="1"/>
      <c r="S824" s="1"/>
      <c r="T824" s="1"/>
      <c r="U824" s="1"/>
      <c r="V824" s="1"/>
      <c r="W824" s="1"/>
      <c r="X824" s="1"/>
      <c r="Y824" s="1"/>
      <c r="Z824" s="1"/>
    </row>
    <row r="825" spans="1:26" ht="15.75" customHeight="1">
      <c r="A825" s="227"/>
      <c r="B825" s="227"/>
      <c r="C825" s="227"/>
      <c r="D825" s="227"/>
      <c r="E825" s="227"/>
      <c r="F825" s="227"/>
      <c r="G825" s="8" t="s">
        <v>285</v>
      </c>
      <c r="H825" s="4">
        <v>0</v>
      </c>
      <c r="I825" s="9">
        <v>0.25</v>
      </c>
      <c r="J825" s="9">
        <f t="shared" si="51"/>
        <v>0</v>
      </c>
      <c r="K825" s="1"/>
      <c r="L825" s="1"/>
      <c r="M825" s="1"/>
      <c r="N825" s="1"/>
      <c r="O825" s="1"/>
      <c r="P825" s="1"/>
      <c r="Q825" s="1"/>
      <c r="R825" s="1"/>
      <c r="S825" s="1"/>
      <c r="T825" s="1"/>
      <c r="U825" s="1"/>
      <c r="V825" s="1"/>
      <c r="W825" s="1"/>
      <c r="X825" s="1"/>
      <c r="Y825" s="1"/>
      <c r="Z825" s="1"/>
    </row>
    <row r="826" spans="1:26" ht="15.75" customHeight="1">
      <c r="A826" s="228"/>
      <c r="B826" s="228"/>
      <c r="C826" s="228"/>
      <c r="D826" s="228"/>
      <c r="E826" s="228"/>
      <c r="F826" s="228"/>
      <c r="G826" s="8" t="s">
        <v>60</v>
      </c>
      <c r="H826" s="4">
        <v>0</v>
      </c>
      <c r="I826" s="9">
        <v>0.01</v>
      </c>
      <c r="J826" s="9">
        <f t="shared" si="51"/>
        <v>0</v>
      </c>
      <c r="K826" s="1"/>
      <c r="L826" s="1"/>
      <c r="M826" s="1"/>
      <c r="N826" s="1"/>
      <c r="O826" s="1"/>
      <c r="P826" s="1"/>
      <c r="Q826" s="1"/>
      <c r="R826" s="1"/>
      <c r="S826" s="1"/>
      <c r="T826" s="1"/>
      <c r="U826" s="1"/>
      <c r="V826" s="1"/>
      <c r="W826" s="1"/>
      <c r="X826" s="1"/>
      <c r="Y826" s="1"/>
      <c r="Z826" s="1"/>
    </row>
    <row r="827" spans="1:26" ht="15.75" customHeight="1">
      <c r="A827" s="229">
        <f>A820+1</f>
        <v>38</v>
      </c>
      <c r="B827" s="229" t="s">
        <v>12</v>
      </c>
      <c r="C827" s="229" t="s">
        <v>125</v>
      </c>
      <c r="D827" s="229" t="s">
        <v>279</v>
      </c>
      <c r="E827" s="229" t="s">
        <v>14</v>
      </c>
      <c r="F827" s="229" t="s">
        <v>322</v>
      </c>
      <c r="G827" s="8" t="s">
        <v>281</v>
      </c>
      <c r="H827" s="4">
        <v>1</v>
      </c>
      <c r="I827" s="9">
        <v>7.5</v>
      </c>
      <c r="J827" s="9">
        <f t="shared" si="51"/>
        <v>7.5</v>
      </c>
      <c r="K827" s="1"/>
      <c r="L827" s="1"/>
      <c r="M827" s="1"/>
      <c r="N827" s="1"/>
      <c r="O827" s="1"/>
      <c r="P827" s="1"/>
      <c r="Q827" s="1"/>
      <c r="R827" s="1"/>
      <c r="S827" s="1"/>
      <c r="T827" s="1"/>
      <c r="U827" s="1"/>
      <c r="V827" s="1"/>
      <c r="W827" s="1"/>
      <c r="X827" s="1"/>
      <c r="Y827" s="1"/>
      <c r="Z827" s="1"/>
    </row>
    <row r="828" spans="1:26" ht="15.75" customHeight="1">
      <c r="A828" s="227"/>
      <c r="B828" s="227"/>
      <c r="C828" s="227"/>
      <c r="D828" s="227"/>
      <c r="E828" s="227"/>
      <c r="F828" s="227"/>
      <c r="G828" s="8" t="s">
        <v>282</v>
      </c>
      <c r="H828" s="4">
        <v>0</v>
      </c>
      <c r="I828" s="9">
        <v>0.01</v>
      </c>
      <c r="J828" s="9">
        <f t="shared" si="51"/>
        <v>0</v>
      </c>
      <c r="K828" s="1"/>
      <c r="L828" s="1"/>
      <c r="M828" s="1"/>
      <c r="N828" s="1"/>
      <c r="O828" s="1"/>
      <c r="P828" s="1"/>
      <c r="Q828" s="1"/>
      <c r="R828" s="1"/>
      <c r="S828" s="1"/>
      <c r="T828" s="1"/>
      <c r="U828" s="1"/>
      <c r="V828" s="1"/>
      <c r="W828" s="1"/>
      <c r="X828" s="1"/>
      <c r="Y828" s="1"/>
      <c r="Z828" s="1"/>
    </row>
    <row r="829" spans="1:26" ht="15.75" customHeight="1">
      <c r="A829" s="227"/>
      <c r="B829" s="227"/>
      <c r="C829" s="227"/>
      <c r="D829" s="227"/>
      <c r="E829" s="227"/>
      <c r="F829" s="227"/>
      <c r="G829" s="8" t="s">
        <v>36</v>
      </c>
      <c r="H829" s="4">
        <v>0</v>
      </c>
      <c r="I829" s="9">
        <v>7.5</v>
      </c>
      <c r="J829" s="9">
        <f t="shared" si="51"/>
        <v>0</v>
      </c>
      <c r="K829" s="1"/>
      <c r="L829" s="1"/>
      <c r="M829" s="1"/>
      <c r="N829" s="1"/>
      <c r="O829" s="1"/>
      <c r="P829" s="1"/>
      <c r="Q829" s="1"/>
      <c r="R829" s="1"/>
      <c r="S829" s="1"/>
      <c r="T829" s="1"/>
      <c r="U829" s="1"/>
      <c r="V829" s="1"/>
      <c r="W829" s="1"/>
      <c r="X829" s="1"/>
      <c r="Y829" s="1"/>
      <c r="Z829" s="1"/>
    </row>
    <row r="830" spans="1:26" ht="15.75" customHeight="1">
      <c r="A830" s="227"/>
      <c r="B830" s="227"/>
      <c r="C830" s="227"/>
      <c r="D830" s="227"/>
      <c r="E830" s="227"/>
      <c r="F830" s="227"/>
      <c r="G830" s="8" t="s">
        <v>283</v>
      </c>
      <c r="H830" s="4">
        <v>0</v>
      </c>
      <c r="I830" s="9">
        <v>0.5</v>
      </c>
      <c r="J830" s="9">
        <f t="shared" si="51"/>
        <v>0</v>
      </c>
      <c r="K830" s="1"/>
      <c r="L830" s="1"/>
      <c r="M830" s="1"/>
      <c r="N830" s="1"/>
      <c r="O830" s="1"/>
      <c r="P830" s="1"/>
      <c r="Q830" s="1"/>
      <c r="R830" s="1"/>
      <c r="S830" s="1"/>
      <c r="T830" s="1"/>
      <c r="U830" s="1"/>
      <c r="V830" s="1"/>
      <c r="W830" s="1"/>
      <c r="X830" s="1"/>
      <c r="Y830" s="1"/>
      <c r="Z830" s="1"/>
    </row>
    <row r="831" spans="1:26" ht="15.75" customHeight="1">
      <c r="A831" s="227"/>
      <c r="B831" s="227"/>
      <c r="C831" s="227"/>
      <c r="D831" s="227"/>
      <c r="E831" s="227"/>
      <c r="F831" s="227"/>
      <c r="G831" s="8" t="s">
        <v>284</v>
      </c>
      <c r="H831" s="4">
        <v>0</v>
      </c>
      <c r="I831" s="9">
        <v>0.5</v>
      </c>
      <c r="J831" s="9">
        <f t="shared" si="51"/>
        <v>0</v>
      </c>
      <c r="K831" s="1"/>
      <c r="L831" s="1"/>
      <c r="M831" s="1"/>
      <c r="N831" s="1"/>
      <c r="O831" s="1"/>
      <c r="P831" s="1"/>
      <c r="Q831" s="1"/>
      <c r="R831" s="1"/>
      <c r="S831" s="1"/>
      <c r="T831" s="1"/>
      <c r="U831" s="1"/>
      <c r="V831" s="1"/>
      <c r="W831" s="1"/>
      <c r="X831" s="1"/>
      <c r="Y831" s="1"/>
      <c r="Z831" s="1"/>
    </row>
    <row r="832" spans="1:26" ht="15.75" customHeight="1">
      <c r="A832" s="227"/>
      <c r="B832" s="227"/>
      <c r="C832" s="227"/>
      <c r="D832" s="227"/>
      <c r="E832" s="227"/>
      <c r="F832" s="227"/>
      <c r="G832" s="8" t="s">
        <v>285</v>
      </c>
      <c r="H832" s="4">
        <v>0</v>
      </c>
      <c r="I832" s="9">
        <v>0.25</v>
      </c>
      <c r="J832" s="9">
        <f t="shared" si="51"/>
        <v>0</v>
      </c>
      <c r="K832" s="1"/>
      <c r="L832" s="1"/>
      <c r="M832" s="1"/>
      <c r="N832" s="1"/>
      <c r="O832" s="1"/>
      <c r="P832" s="1"/>
      <c r="Q832" s="1"/>
      <c r="R832" s="1"/>
      <c r="S832" s="1"/>
      <c r="T832" s="1"/>
      <c r="U832" s="1"/>
      <c r="V832" s="1"/>
      <c r="W832" s="1"/>
      <c r="X832" s="1"/>
      <c r="Y832" s="1"/>
      <c r="Z832" s="1"/>
    </row>
    <row r="833" spans="1:26" ht="15.75" customHeight="1">
      <c r="A833" s="228"/>
      <c r="B833" s="228"/>
      <c r="C833" s="228"/>
      <c r="D833" s="228"/>
      <c r="E833" s="228"/>
      <c r="F833" s="228"/>
      <c r="G833" s="8" t="s">
        <v>60</v>
      </c>
      <c r="H833" s="4">
        <v>0</v>
      </c>
      <c r="I833" s="9">
        <v>0.01</v>
      </c>
      <c r="J833" s="9">
        <f t="shared" si="51"/>
        <v>0</v>
      </c>
      <c r="K833" s="1"/>
      <c r="L833" s="1"/>
      <c r="M833" s="1"/>
      <c r="N833" s="1"/>
      <c r="O833" s="1"/>
      <c r="P833" s="1"/>
      <c r="Q833" s="1"/>
      <c r="R833" s="1"/>
      <c r="S833" s="1"/>
      <c r="T833" s="1"/>
      <c r="U833" s="1"/>
      <c r="V833" s="1"/>
      <c r="W833" s="1"/>
      <c r="X833" s="1"/>
      <c r="Y833" s="1"/>
      <c r="Z833" s="1"/>
    </row>
    <row r="834" spans="1:26" ht="15.75" customHeight="1">
      <c r="A834" s="229">
        <v>39</v>
      </c>
      <c r="B834" s="229" t="s">
        <v>12</v>
      </c>
      <c r="C834" s="229" t="s">
        <v>125</v>
      </c>
      <c r="D834" s="229" t="s">
        <v>279</v>
      </c>
      <c r="E834" s="229" t="s">
        <v>68</v>
      </c>
      <c r="F834" s="229" t="s">
        <v>323</v>
      </c>
      <c r="G834" s="8" t="s">
        <v>70</v>
      </c>
      <c r="H834" s="4">
        <v>300</v>
      </c>
      <c r="I834" s="9">
        <v>0.01</v>
      </c>
      <c r="J834" s="9">
        <f t="shared" si="51"/>
        <v>3</v>
      </c>
      <c r="K834" s="1"/>
      <c r="L834" s="1"/>
      <c r="M834" s="1"/>
      <c r="N834" s="1"/>
      <c r="O834" s="1"/>
      <c r="P834" s="1"/>
      <c r="Q834" s="1"/>
      <c r="R834" s="1"/>
      <c r="S834" s="1"/>
      <c r="T834" s="1"/>
      <c r="U834" s="1"/>
      <c r="V834" s="1"/>
      <c r="W834" s="1"/>
      <c r="X834" s="1"/>
      <c r="Y834" s="1"/>
      <c r="Z834" s="1"/>
    </row>
    <row r="835" spans="1:26" ht="15.75" customHeight="1">
      <c r="A835" s="227"/>
      <c r="B835" s="227"/>
      <c r="C835" s="227"/>
      <c r="D835" s="227"/>
      <c r="E835" s="227"/>
      <c r="F835" s="227"/>
      <c r="G835" s="8" t="s">
        <v>71</v>
      </c>
      <c r="H835" s="4">
        <v>0</v>
      </c>
      <c r="I835" s="9">
        <v>3.5</v>
      </c>
      <c r="J835" s="9">
        <f t="shared" si="51"/>
        <v>0</v>
      </c>
      <c r="K835" s="1"/>
      <c r="L835" s="1"/>
      <c r="M835" s="1"/>
      <c r="N835" s="1"/>
      <c r="O835" s="1"/>
      <c r="P835" s="1"/>
      <c r="Q835" s="1"/>
      <c r="R835" s="1"/>
      <c r="S835" s="1"/>
      <c r="T835" s="1"/>
      <c r="U835" s="1"/>
      <c r="V835" s="1"/>
      <c r="W835" s="1"/>
      <c r="X835" s="1"/>
      <c r="Y835" s="1"/>
      <c r="Z835" s="1"/>
    </row>
    <row r="836" spans="1:26" ht="15.75" customHeight="1">
      <c r="A836" s="228"/>
      <c r="B836" s="228"/>
      <c r="C836" s="228"/>
      <c r="D836" s="228"/>
      <c r="E836" s="228"/>
      <c r="F836" s="228"/>
      <c r="G836" s="8" t="s">
        <v>85</v>
      </c>
      <c r="H836" s="4">
        <v>0</v>
      </c>
      <c r="I836" s="9">
        <v>0.5</v>
      </c>
      <c r="J836" s="9">
        <f t="shared" si="51"/>
        <v>0</v>
      </c>
      <c r="K836" s="1"/>
      <c r="L836" s="1"/>
      <c r="M836" s="1"/>
      <c r="N836" s="1"/>
      <c r="O836" s="1"/>
      <c r="P836" s="1"/>
      <c r="Q836" s="1"/>
      <c r="R836" s="1"/>
      <c r="S836" s="1"/>
      <c r="T836" s="1"/>
      <c r="U836" s="1"/>
      <c r="V836" s="1"/>
      <c r="W836" s="1"/>
      <c r="X836" s="1"/>
      <c r="Y836" s="1"/>
      <c r="Z836" s="1"/>
    </row>
    <row r="837" spans="1:26" ht="15.75" customHeight="1">
      <c r="A837" s="229">
        <v>40</v>
      </c>
      <c r="B837" s="229" t="s">
        <v>12</v>
      </c>
      <c r="C837" s="229" t="s">
        <v>125</v>
      </c>
      <c r="D837" s="229" t="s">
        <v>279</v>
      </c>
      <c r="E837" s="229" t="s">
        <v>68</v>
      </c>
      <c r="F837" s="229" t="s">
        <v>324</v>
      </c>
      <c r="G837" s="8" t="s">
        <v>70</v>
      </c>
      <c r="H837" s="4">
        <v>160</v>
      </c>
      <c r="I837" s="9">
        <v>0.01</v>
      </c>
      <c r="J837" s="9">
        <f t="shared" si="51"/>
        <v>1.6</v>
      </c>
      <c r="K837" s="1"/>
      <c r="L837" s="1"/>
      <c r="M837" s="1"/>
      <c r="N837" s="1"/>
      <c r="O837" s="1"/>
      <c r="P837" s="1"/>
      <c r="Q837" s="1"/>
      <c r="R837" s="1"/>
      <c r="S837" s="1"/>
      <c r="T837" s="1"/>
      <c r="U837" s="1"/>
      <c r="V837" s="1"/>
      <c r="W837" s="1"/>
      <c r="X837" s="1"/>
      <c r="Y837" s="1"/>
      <c r="Z837" s="1"/>
    </row>
    <row r="838" spans="1:26" ht="15.75" customHeight="1">
      <c r="A838" s="227"/>
      <c r="B838" s="227"/>
      <c r="C838" s="227"/>
      <c r="D838" s="227"/>
      <c r="E838" s="227"/>
      <c r="F838" s="227"/>
      <c r="G838" s="8" t="s">
        <v>71</v>
      </c>
      <c r="H838" s="4">
        <v>0</v>
      </c>
      <c r="I838" s="9">
        <v>3.5</v>
      </c>
      <c r="J838" s="9">
        <f t="shared" si="51"/>
        <v>0</v>
      </c>
      <c r="K838" s="1"/>
      <c r="L838" s="1"/>
      <c r="M838" s="1"/>
      <c r="N838" s="1"/>
      <c r="O838" s="1"/>
      <c r="P838" s="1"/>
      <c r="Q838" s="1"/>
      <c r="R838" s="1"/>
      <c r="S838" s="1"/>
      <c r="T838" s="1"/>
      <c r="U838" s="1"/>
      <c r="V838" s="1"/>
      <c r="W838" s="1"/>
      <c r="X838" s="1"/>
      <c r="Y838" s="1"/>
      <c r="Z838" s="1"/>
    </row>
    <row r="839" spans="1:26" ht="15.75" customHeight="1">
      <c r="A839" s="228"/>
      <c r="B839" s="228"/>
      <c r="C839" s="228"/>
      <c r="D839" s="228"/>
      <c r="E839" s="228"/>
      <c r="F839" s="228"/>
      <c r="G839" s="8" t="s">
        <v>85</v>
      </c>
      <c r="H839" s="4">
        <v>0</v>
      </c>
      <c r="I839" s="9">
        <v>0.5</v>
      </c>
      <c r="J839" s="9">
        <f t="shared" si="51"/>
        <v>0</v>
      </c>
      <c r="K839" s="1"/>
      <c r="L839" s="1"/>
      <c r="M839" s="1"/>
      <c r="N839" s="1"/>
      <c r="O839" s="1"/>
      <c r="P839" s="1"/>
      <c r="Q839" s="1"/>
      <c r="R839" s="1"/>
      <c r="S839" s="1"/>
      <c r="T839" s="1"/>
      <c r="U839" s="1"/>
      <c r="V839" s="1"/>
      <c r="W839" s="1"/>
      <c r="X839" s="1"/>
      <c r="Y839" s="1"/>
      <c r="Z839" s="1"/>
    </row>
    <row r="840" spans="1:26" ht="15.75" customHeight="1">
      <c r="A840" s="5"/>
      <c r="B840" s="5"/>
      <c r="C840" s="5"/>
      <c r="D840" s="5"/>
      <c r="E840" s="5"/>
      <c r="F840" s="5"/>
      <c r="G840" s="41" t="s">
        <v>73</v>
      </c>
      <c r="H840" s="42"/>
      <c r="I840" s="42"/>
      <c r="J840" s="27">
        <f>SUM(J568:J839)</f>
        <v>560.35</v>
      </c>
      <c r="K840" s="1"/>
      <c r="L840" s="1"/>
      <c r="M840" s="1"/>
      <c r="N840" s="1"/>
      <c r="O840" s="1"/>
      <c r="P840" s="1"/>
      <c r="Q840" s="1"/>
      <c r="R840" s="1"/>
      <c r="S840" s="1"/>
      <c r="T840" s="1"/>
      <c r="U840" s="1"/>
      <c r="V840" s="1"/>
      <c r="W840" s="1"/>
      <c r="X840" s="1"/>
      <c r="Y840" s="1"/>
      <c r="Z840" s="1"/>
    </row>
    <row r="841" spans="1:26" ht="15.75" customHeight="1">
      <c r="A841" s="229">
        <v>1</v>
      </c>
      <c r="B841" s="229" t="s">
        <v>12</v>
      </c>
      <c r="C841" s="229" t="s">
        <v>13</v>
      </c>
      <c r="D841" s="229" t="s">
        <v>12</v>
      </c>
      <c r="E841" s="229" t="s">
        <v>14</v>
      </c>
      <c r="F841" s="229" t="s">
        <v>325</v>
      </c>
      <c r="G841" s="8" t="s">
        <v>16</v>
      </c>
      <c r="H841" s="4">
        <v>0</v>
      </c>
      <c r="I841" s="9">
        <v>7.5</v>
      </c>
      <c r="J841" s="9">
        <f t="shared" ref="J841:J924" si="52">H841*I841</f>
        <v>0</v>
      </c>
      <c r="K841" s="1"/>
      <c r="L841" s="1"/>
      <c r="M841" s="1"/>
      <c r="N841" s="1"/>
      <c r="O841" s="1"/>
      <c r="P841" s="1"/>
      <c r="Q841" s="1"/>
      <c r="R841" s="1"/>
      <c r="S841" s="1"/>
      <c r="T841" s="1"/>
      <c r="U841" s="1"/>
      <c r="V841" s="1"/>
      <c r="W841" s="1"/>
      <c r="X841" s="1"/>
      <c r="Y841" s="1"/>
      <c r="Z841" s="1"/>
    </row>
    <row r="842" spans="1:26" ht="15.75" customHeight="1">
      <c r="A842" s="227"/>
      <c r="B842" s="227"/>
      <c r="C842" s="227"/>
      <c r="D842" s="227"/>
      <c r="E842" s="227"/>
      <c r="F842" s="227"/>
      <c r="G842" s="8" t="s">
        <v>326</v>
      </c>
      <c r="H842" s="4">
        <v>0</v>
      </c>
      <c r="I842" s="9">
        <v>0.01</v>
      </c>
      <c r="J842" s="9">
        <f t="shared" si="52"/>
        <v>0</v>
      </c>
      <c r="K842" s="1"/>
      <c r="L842" s="1"/>
      <c r="M842" s="1"/>
      <c r="N842" s="1"/>
      <c r="O842" s="1"/>
      <c r="P842" s="1"/>
      <c r="Q842" s="1"/>
      <c r="R842" s="1"/>
      <c r="S842" s="1"/>
      <c r="T842" s="1"/>
      <c r="U842" s="1"/>
      <c r="V842" s="1"/>
      <c r="W842" s="1"/>
      <c r="X842" s="1"/>
      <c r="Y842" s="1"/>
      <c r="Z842" s="1"/>
    </row>
    <row r="843" spans="1:26" ht="15.75" customHeight="1">
      <c r="A843" s="227"/>
      <c r="B843" s="227"/>
      <c r="C843" s="227"/>
      <c r="D843" s="227"/>
      <c r="E843" s="227"/>
      <c r="F843" s="227"/>
      <c r="G843" s="8" t="s">
        <v>36</v>
      </c>
      <c r="H843" s="4">
        <v>0</v>
      </c>
      <c r="I843" s="9">
        <v>7.5</v>
      </c>
      <c r="J843" s="9">
        <f t="shared" si="52"/>
        <v>0</v>
      </c>
      <c r="K843" s="1"/>
      <c r="L843" s="1"/>
      <c r="M843" s="1"/>
      <c r="N843" s="1"/>
      <c r="O843" s="1"/>
      <c r="P843" s="1"/>
      <c r="Q843" s="1"/>
      <c r="R843" s="1"/>
      <c r="S843" s="1"/>
      <c r="T843" s="1"/>
      <c r="U843" s="1"/>
      <c r="V843" s="1"/>
      <c r="W843" s="1"/>
      <c r="X843" s="1"/>
      <c r="Y843" s="1"/>
      <c r="Z843" s="1"/>
    </row>
    <row r="844" spans="1:26" ht="15.75" customHeight="1">
      <c r="A844" s="227"/>
      <c r="B844" s="227"/>
      <c r="C844" s="227"/>
      <c r="D844" s="227"/>
      <c r="E844" s="227"/>
      <c r="F844" s="227"/>
      <c r="G844" s="8" t="s">
        <v>80</v>
      </c>
      <c r="H844" s="4">
        <v>0</v>
      </c>
      <c r="I844" s="9">
        <v>0.5</v>
      </c>
      <c r="J844" s="9">
        <f t="shared" si="52"/>
        <v>0</v>
      </c>
      <c r="K844" s="1"/>
      <c r="L844" s="1"/>
      <c r="M844" s="1"/>
      <c r="N844" s="1"/>
      <c r="O844" s="1"/>
      <c r="P844" s="1"/>
      <c r="Q844" s="1"/>
      <c r="R844" s="1"/>
      <c r="S844" s="1"/>
      <c r="T844" s="1"/>
      <c r="U844" s="1"/>
      <c r="V844" s="1"/>
      <c r="W844" s="1"/>
      <c r="X844" s="1"/>
      <c r="Y844" s="1"/>
      <c r="Z844" s="1"/>
    </row>
    <row r="845" spans="1:26" ht="15.75" customHeight="1">
      <c r="A845" s="227"/>
      <c r="B845" s="227"/>
      <c r="C845" s="227"/>
      <c r="D845" s="227"/>
      <c r="E845" s="227"/>
      <c r="F845" s="227"/>
      <c r="G845" s="8" t="s">
        <v>82</v>
      </c>
      <c r="H845" s="4">
        <v>0</v>
      </c>
      <c r="I845" s="9">
        <v>0.5</v>
      </c>
      <c r="J845" s="9">
        <f t="shared" si="52"/>
        <v>0</v>
      </c>
      <c r="K845" s="1"/>
      <c r="L845" s="1"/>
      <c r="M845" s="1"/>
      <c r="N845" s="1"/>
      <c r="O845" s="1"/>
      <c r="P845" s="1"/>
      <c r="Q845" s="1"/>
      <c r="R845" s="1"/>
      <c r="S845" s="1"/>
      <c r="T845" s="1"/>
      <c r="U845" s="1"/>
      <c r="V845" s="1"/>
      <c r="W845" s="1"/>
      <c r="X845" s="1"/>
      <c r="Y845" s="1"/>
      <c r="Z845" s="1"/>
    </row>
    <row r="846" spans="1:26" ht="15.75" customHeight="1">
      <c r="A846" s="227"/>
      <c r="B846" s="227"/>
      <c r="C846" s="227"/>
      <c r="D846" s="227"/>
      <c r="E846" s="227"/>
      <c r="F846" s="227"/>
      <c r="G846" s="8" t="s">
        <v>59</v>
      </c>
      <c r="H846" s="4">
        <v>1</v>
      </c>
      <c r="I846" s="9">
        <v>0.25</v>
      </c>
      <c r="J846" s="9">
        <f t="shared" si="52"/>
        <v>0.25</v>
      </c>
      <c r="K846" s="1"/>
      <c r="L846" s="1"/>
      <c r="M846" s="1"/>
      <c r="N846" s="1"/>
      <c r="O846" s="1"/>
      <c r="P846" s="1"/>
      <c r="Q846" s="1"/>
      <c r="R846" s="1"/>
      <c r="S846" s="1"/>
      <c r="T846" s="1"/>
      <c r="U846" s="1"/>
      <c r="V846" s="1"/>
      <c r="W846" s="1"/>
      <c r="X846" s="1"/>
      <c r="Y846" s="1"/>
      <c r="Z846" s="1"/>
    </row>
    <row r="847" spans="1:26" ht="15.75" customHeight="1">
      <c r="A847" s="228"/>
      <c r="B847" s="228"/>
      <c r="C847" s="228"/>
      <c r="D847" s="228"/>
      <c r="E847" s="228"/>
      <c r="F847" s="228"/>
      <c r="G847" s="8" t="s">
        <v>60</v>
      </c>
      <c r="H847" s="4">
        <v>825</v>
      </c>
      <c r="I847" s="9">
        <v>0.01</v>
      </c>
      <c r="J847" s="9">
        <f t="shared" si="52"/>
        <v>8.25</v>
      </c>
      <c r="K847" s="1"/>
      <c r="L847" s="1"/>
      <c r="M847" s="1"/>
      <c r="N847" s="1"/>
      <c r="O847" s="1"/>
      <c r="P847" s="1"/>
      <c r="Q847" s="1"/>
      <c r="R847" s="1"/>
      <c r="S847" s="1"/>
      <c r="T847" s="1"/>
      <c r="U847" s="1"/>
      <c r="V847" s="1"/>
      <c r="W847" s="1"/>
      <c r="X847" s="1"/>
      <c r="Y847" s="1"/>
      <c r="Z847" s="1"/>
    </row>
    <row r="848" spans="1:26" ht="15.75" customHeight="1">
      <c r="A848" s="229">
        <v>2</v>
      </c>
      <c r="B848" s="229" t="s">
        <v>12</v>
      </c>
      <c r="C848" s="229" t="s">
        <v>13</v>
      </c>
      <c r="D848" s="229" t="s">
        <v>12</v>
      </c>
      <c r="E848" s="229" t="s">
        <v>14</v>
      </c>
      <c r="F848" s="229" t="s">
        <v>327</v>
      </c>
      <c r="G848" s="8" t="s">
        <v>16</v>
      </c>
      <c r="H848" s="4">
        <v>3</v>
      </c>
      <c r="I848" s="9">
        <v>7.5</v>
      </c>
      <c r="J848" s="9">
        <f t="shared" si="52"/>
        <v>22.5</v>
      </c>
      <c r="K848" s="1"/>
      <c r="L848" s="1"/>
      <c r="M848" s="1"/>
      <c r="N848" s="1"/>
      <c r="O848" s="1"/>
      <c r="P848" s="1"/>
      <c r="Q848" s="1"/>
      <c r="R848" s="1"/>
      <c r="S848" s="1"/>
      <c r="T848" s="1"/>
      <c r="U848" s="1"/>
      <c r="V848" s="1"/>
      <c r="W848" s="1"/>
      <c r="X848" s="1"/>
      <c r="Y848" s="1"/>
      <c r="Z848" s="1"/>
    </row>
    <row r="849" spans="1:26" ht="15.75" customHeight="1">
      <c r="A849" s="227"/>
      <c r="B849" s="227"/>
      <c r="C849" s="227"/>
      <c r="D849" s="227"/>
      <c r="E849" s="227"/>
      <c r="F849" s="227"/>
      <c r="G849" s="8" t="s">
        <v>326</v>
      </c>
      <c r="H849" s="4">
        <v>0</v>
      </c>
      <c r="I849" s="9">
        <v>0.01</v>
      </c>
      <c r="J849" s="9">
        <f t="shared" si="52"/>
        <v>0</v>
      </c>
      <c r="K849" s="1"/>
      <c r="L849" s="1"/>
      <c r="M849" s="1"/>
      <c r="N849" s="1"/>
      <c r="O849" s="1"/>
      <c r="P849" s="1"/>
      <c r="Q849" s="1"/>
      <c r="R849" s="1"/>
      <c r="S849" s="1"/>
      <c r="T849" s="1"/>
      <c r="U849" s="1"/>
      <c r="V849" s="1"/>
      <c r="W849" s="1"/>
      <c r="X849" s="1"/>
      <c r="Y849" s="1"/>
      <c r="Z849" s="1"/>
    </row>
    <row r="850" spans="1:26" ht="15.75" customHeight="1">
      <c r="A850" s="227"/>
      <c r="B850" s="227"/>
      <c r="C850" s="227"/>
      <c r="D850" s="227"/>
      <c r="E850" s="227"/>
      <c r="F850" s="227"/>
      <c r="G850" s="8" t="s">
        <v>36</v>
      </c>
      <c r="H850" s="4">
        <v>0</v>
      </c>
      <c r="I850" s="9">
        <v>7.5</v>
      </c>
      <c r="J850" s="9">
        <f t="shared" si="52"/>
        <v>0</v>
      </c>
      <c r="K850" s="1"/>
      <c r="L850" s="1"/>
      <c r="M850" s="1"/>
      <c r="N850" s="1"/>
      <c r="O850" s="1"/>
      <c r="P850" s="1"/>
      <c r="Q850" s="1"/>
      <c r="R850" s="1"/>
      <c r="S850" s="1"/>
      <c r="T850" s="1"/>
      <c r="U850" s="1"/>
      <c r="V850" s="1"/>
      <c r="W850" s="1"/>
      <c r="X850" s="1"/>
      <c r="Y850" s="1"/>
      <c r="Z850" s="1"/>
    </row>
    <row r="851" spans="1:26" ht="15.75" customHeight="1">
      <c r="A851" s="227"/>
      <c r="B851" s="227"/>
      <c r="C851" s="227"/>
      <c r="D851" s="227"/>
      <c r="E851" s="227"/>
      <c r="F851" s="227"/>
      <c r="G851" s="8" t="s">
        <v>80</v>
      </c>
      <c r="H851" s="4">
        <v>2</v>
      </c>
      <c r="I851" s="9">
        <v>0.5</v>
      </c>
      <c r="J851" s="9">
        <f t="shared" si="52"/>
        <v>1</v>
      </c>
      <c r="K851" s="1"/>
      <c r="L851" s="1"/>
      <c r="M851" s="1"/>
      <c r="N851" s="1"/>
      <c r="O851" s="1"/>
      <c r="P851" s="1"/>
      <c r="Q851" s="1"/>
      <c r="R851" s="1"/>
      <c r="S851" s="1"/>
      <c r="T851" s="1"/>
      <c r="U851" s="1"/>
      <c r="V851" s="1"/>
      <c r="W851" s="1"/>
      <c r="X851" s="1"/>
      <c r="Y851" s="1"/>
      <c r="Z851" s="1"/>
    </row>
    <row r="852" spans="1:26" ht="15.75" customHeight="1">
      <c r="A852" s="227"/>
      <c r="B852" s="227"/>
      <c r="C852" s="227"/>
      <c r="D852" s="227"/>
      <c r="E852" s="227"/>
      <c r="F852" s="227"/>
      <c r="G852" s="8" t="s">
        <v>82</v>
      </c>
      <c r="H852" s="4">
        <v>0</v>
      </c>
      <c r="I852" s="9">
        <v>0.5</v>
      </c>
      <c r="J852" s="9">
        <f t="shared" si="52"/>
        <v>0</v>
      </c>
      <c r="K852" s="1"/>
      <c r="L852" s="1"/>
      <c r="M852" s="1"/>
      <c r="N852" s="1"/>
      <c r="O852" s="1"/>
      <c r="P852" s="1"/>
      <c r="Q852" s="1"/>
      <c r="R852" s="1"/>
      <c r="S852" s="1"/>
      <c r="T852" s="1"/>
      <c r="U852" s="1"/>
      <c r="V852" s="1"/>
      <c r="W852" s="1"/>
      <c r="X852" s="1"/>
      <c r="Y852" s="1"/>
      <c r="Z852" s="1"/>
    </row>
    <row r="853" spans="1:26" ht="15.75" customHeight="1">
      <c r="A853" s="227"/>
      <c r="B853" s="227"/>
      <c r="C853" s="227"/>
      <c r="D853" s="227"/>
      <c r="E853" s="227"/>
      <c r="F853" s="227"/>
      <c r="G853" s="8" t="s">
        <v>59</v>
      </c>
      <c r="H853" s="4">
        <v>0</v>
      </c>
      <c r="I853" s="9">
        <v>0.25</v>
      </c>
      <c r="J853" s="9">
        <f t="shared" si="52"/>
        <v>0</v>
      </c>
      <c r="K853" s="1"/>
      <c r="L853" s="1"/>
      <c r="M853" s="1"/>
      <c r="N853" s="1"/>
      <c r="O853" s="1"/>
      <c r="P853" s="1"/>
      <c r="Q853" s="1"/>
      <c r="R853" s="1"/>
      <c r="S853" s="1"/>
      <c r="T853" s="1"/>
      <c r="U853" s="1"/>
      <c r="V853" s="1"/>
      <c r="W853" s="1"/>
      <c r="X853" s="1"/>
      <c r="Y853" s="1"/>
      <c r="Z853" s="1"/>
    </row>
    <row r="854" spans="1:26" ht="15.75" customHeight="1">
      <c r="A854" s="228"/>
      <c r="B854" s="228"/>
      <c r="C854" s="228"/>
      <c r="D854" s="228"/>
      <c r="E854" s="228"/>
      <c r="F854" s="228"/>
      <c r="G854" s="8" t="s">
        <v>60</v>
      </c>
      <c r="H854" s="4">
        <v>2970</v>
      </c>
      <c r="I854" s="9">
        <v>0.01</v>
      </c>
      <c r="J854" s="9">
        <f t="shared" si="52"/>
        <v>29.7</v>
      </c>
      <c r="K854" s="1"/>
      <c r="L854" s="1"/>
      <c r="M854" s="1"/>
      <c r="N854" s="1"/>
      <c r="O854" s="1"/>
      <c r="P854" s="1"/>
      <c r="Q854" s="1"/>
      <c r="R854" s="1"/>
      <c r="S854" s="1"/>
      <c r="T854" s="1"/>
      <c r="U854" s="1"/>
      <c r="V854" s="1"/>
      <c r="W854" s="1"/>
      <c r="X854" s="1"/>
      <c r="Y854" s="1"/>
      <c r="Z854" s="1"/>
    </row>
    <row r="855" spans="1:26" ht="15.75" customHeight="1">
      <c r="A855" s="229">
        <v>3</v>
      </c>
      <c r="B855" s="229" t="s">
        <v>12</v>
      </c>
      <c r="C855" s="229" t="s">
        <v>13</v>
      </c>
      <c r="D855" s="229" t="s">
        <v>12</v>
      </c>
      <c r="E855" s="229" t="s">
        <v>14</v>
      </c>
      <c r="F855" s="232" t="s">
        <v>328</v>
      </c>
      <c r="G855" s="8" t="s">
        <v>16</v>
      </c>
      <c r="H855" s="4">
        <v>1</v>
      </c>
      <c r="I855" s="9">
        <v>7.5</v>
      </c>
      <c r="J855" s="9">
        <f t="shared" si="52"/>
        <v>7.5</v>
      </c>
      <c r="K855" s="1"/>
      <c r="L855" s="1"/>
      <c r="M855" s="1"/>
      <c r="N855" s="1"/>
      <c r="O855" s="1"/>
      <c r="P855" s="1"/>
      <c r="Q855" s="1"/>
      <c r="R855" s="1"/>
      <c r="S855" s="1"/>
      <c r="T855" s="1"/>
      <c r="U855" s="1"/>
      <c r="V855" s="1"/>
      <c r="W855" s="1"/>
      <c r="X855" s="1"/>
      <c r="Y855" s="1"/>
      <c r="Z855" s="1"/>
    </row>
    <row r="856" spans="1:26" ht="15.75" customHeight="1">
      <c r="A856" s="227"/>
      <c r="B856" s="227"/>
      <c r="C856" s="227"/>
      <c r="D856" s="227"/>
      <c r="E856" s="227"/>
      <c r="F856" s="227"/>
      <c r="G856" s="8" t="s">
        <v>326</v>
      </c>
      <c r="H856" s="4">
        <v>0</v>
      </c>
      <c r="I856" s="9">
        <v>0.01</v>
      </c>
      <c r="J856" s="9">
        <f t="shared" si="52"/>
        <v>0</v>
      </c>
      <c r="K856" s="1"/>
      <c r="L856" s="1"/>
      <c r="M856" s="1"/>
      <c r="N856" s="1"/>
      <c r="O856" s="1"/>
      <c r="P856" s="1"/>
      <c r="Q856" s="1"/>
      <c r="R856" s="1"/>
      <c r="S856" s="1"/>
      <c r="T856" s="1"/>
      <c r="U856" s="1"/>
      <c r="V856" s="1"/>
      <c r="W856" s="1"/>
      <c r="X856" s="1"/>
      <c r="Y856" s="1"/>
      <c r="Z856" s="1"/>
    </row>
    <row r="857" spans="1:26" ht="15.75" customHeight="1">
      <c r="A857" s="227"/>
      <c r="B857" s="227"/>
      <c r="C857" s="227"/>
      <c r="D857" s="227"/>
      <c r="E857" s="227"/>
      <c r="F857" s="227"/>
      <c r="G857" s="8" t="s">
        <v>36</v>
      </c>
      <c r="H857" s="4">
        <v>0</v>
      </c>
      <c r="I857" s="9">
        <v>7.5</v>
      </c>
      <c r="J857" s="9">
        <f t="shared" si="52"/>
        <v>0</v>
      </c>
      <c r="K857" s="1"/>
      <c r="L857" s="1"/>
      <c r="M857" s="1"/>
      <c r="N857" s="1"/>
      <c r="O857" s="1"/>
      <c r="P857" s="1"/>
      <c r="Q857" s="1"/>
      <c r="R857" s="1"/>
      <c r="S857" s="1"/>
      <c r="T857" s="1"/>
      <c r="U857" s="1"/>
      <c r="V857" s="1"/>
      <c r="W857" s="1"/>
      <c r="X857" s="1"/>
      <c r="Y857" s="1"/>
      <c r="Z857" s="1"/>
    </row>
    <row r="858" spans="1:26" ht="15.75" customHeight="1">
      <c r="A858" s="227"/>
      <c r="B858" s="227"/>
      <c r="C858" s="227"/>
      <c r="D858" s="227"/>
      <c r="E858" s="227"/>
      <c r="F858" s="227"/>
      <c r="G858" s="8" t="s">
        <v>80</v>
      </c>
      <c r="H858" s="4">
        <v>1</v>
      </c>
      <c r="I858" s="9">
        <v>0.5</v>
      </c>
      <c r="J858" s="9">
        <f t="shared" si="52"/>
        <v>0.5</v>
      </c>
      <c r="K858" s="1"/>
      <c r="L858" s="1"/>
      <c r="M858" s="1"/>
      <c r="N858" s="1"/>
      <c r="O858" s="1"/>
      <c r="P858" s="1"/>
      <c r="Q858" s="1"/>
      <c r="R858" s="1"/>
      <c r="S858" s="1"/>
      <c r="T858" s="1"/>
      <c r="U858" s="1"/>
      <c r="V858" s="1"/>
      <c r="W858" s="1"/>
      <c r="X858" s="1"/>
      <c r="Y858" s="1"/>
      <c r="Z858" s="1"/>
    </row>
    <row r="859" spans="1:26" ht="15.75" customHeight="1">
      <c r="A859" s="227"/>
      <c r="B859" s="227"/>
      <c r="C859" s="227"/>
      <c r="D859" s="227"/>
      <c r="E859" s="227"/>
      <c r="F859" s="227"/>
      <c r="G859" s="8" t="s">
        <v>82</v>
      </c>
      <c r="H859" s="4">
        <v>1</v>
      </c>
      <c r="I859" s="9">
        <v>0.5</v>
      </c>
      <c r="J859" s="9">
        <f t="shared" si="52"/>
        <v>0.5</v>
      </c>
      <c r="K859" s="1"/>
      <c r="L859" s="1"/>
      <c r="M859" s="1"/>
      <c r="N859" s="1"/>
      <c r="O859" s="1"/>
      <c r="P859" s="1"/>
      <c r="Q859" s="1"/>
      <c r="R859" s="1"/>
      <c r="S859" s="1"/>
      <c r="T859" s="1"/>
      <c r="U859" s="1"/>
      <c r="V859" s="1"/>
      <c r="W859" s="1"/>
      <c r="X859" s="1"/>
      <c r="Y859" s="1"/>
      <c r="Z859" s="1"/>
    </row>
    <row r="860" spans="1:26" ht="15.75" customHeight="1">
      <c r="A860" s="227"/>
      <c r="B860" s="227"/>
      <c r="C860" s="227"/>
      <c r="D860" s="227"/>
      <c r="E860" s="227"/>
      <c r="F860" s="227"/>
      <c r="G860" s="8" t="s">
        <v>59</v>
      </c>
      <c r="H860" s="4">
        <v>0</v>
      </c>
      <c r="I860" s="9">
        <v>0.25</v>
      </c>
      <c r="J860" s="9">
        <f t="shared" si="52"/>
        <v>0</v>
      </c>
      <c r="K860" s="1"/>
      <c r="L860" s="1"/>
      <c r="M860" s="1"/>
      <c r="N860" s="1"/>
      <c r="O860" s="1"/>
      <c r="P860" s="1"/>
      <c r="Q860" s="1"/>
      <c r="R860" s="1"/>
      <c r="S860" s="1"/>
      <c r="T860" s="1"/>
      <c r="U860" s="1"/>
      <c r="V860" s="1"/>
      <c r="W860" s="1"/>
      <c r="X860" s="1"/>
      <c r="Y860" s="1"/>
      <c r="Z860" s="1"/>
    </row>
    <row r="861" spans="1:26" ht="15.75" customHeight="1">
      <c r="A861" s="228"/>
      <c r="B861" s="228"/>
      <c r="C861" s="228"/>
      <c r="D861" s="228"/>
      <c r="E861" s="228"/>
      <c r="F861" s="228"/>
      <c r="G861" s="8" t="s">
        <v>60</v>
      </c>
      <c r="H861" s="4">
        <v>2030</v>
      </c>
      <c r="I861" s="9">
        <v>0.01</v>
      </c>
      <c r="J861" s="9">
        <f t="shared" si="52"/>
        <v>20.3</v>
      </c>
      <c r="K861" s="1"/>
      <c r="L861" s="1"/>
      <c r="M861" s="1"/>
      <c r="N861" s="1"/>
      <c r="O861" s="1"/>
      <c r="P861" s="1"/>
      <c r="Q861" s="1"/>
      <c r="R861" s="1"/>
      <c r="S861" s="1"/>
      <c r="T861" s="1"/>
      <c r="U861" s="1"/>
      <c r="V861" s="1"/>
      <c r="W861" s="1"/>
      <c r="X861" s="1"/>
      <c r="Y861" s="1"/>
      <c r="Z861" s="1"/>
    </row>
    <row r="862" spans="1:26" ht="15.75" customHeight="1">
      <c r="A862" s="229">
        <v>4</v>
      </c>
      <c r="B862" s="229" t="s">
        <v>12</v>
      </c>
      <c r="C862" s="229" t="s">
        <v>13</v>
      </c>
      <c r="D862" s="229" t="s">
        <v>12</v>
      </c>
      <c r="E862" s="229" t="s">
        <v>14</v>
      </c>
      <c r="F862" s="229" t="s">
        <v>329</v>
      </c>
      <c r="G862" s="8" t="s">
        <v>16</v>
      </c>
      <c r="H862" s="4">
        <v>2</v>
      </c>
      <c r="I862" s="9">
        <v>7.5</v>
      </c>
      <c r="J862" s="9">
        <f t="shared" si="52"/>
        <v>15</v>
      </c>
      <c r="K862" s="1"/>
      <c r="L862" s="1"/>
      <c r="M862" s="1"/>
      <c r="N862" s="1"/>
      <c r="O862" s="1"/>
      <c r="P862" s="1"/>
      <c r="Q862" s="1"/>
      <c r="R862" s="1"/>
      <c r="S862" s="1"/>
      <c r="T862" s="1"/>
      <c r="U862" s="1"/>
      <c r="V862" s="1"/>
      <c r="W862" s="1"/>
      <c r="X862" s="1"/>
      <c r="Y862" s="1"/>
      <c r="Z862" s="1"/>
    </row>
    <row r="863" spans="1:26" ht="15.75" customHeight="1">
      <c r="A863" s="227"/>
      <c r="B863" s="227"/>
      <c r="C863" s="227"/>
      <c r="D863" s="227"/>
      <c r="E863" s="227"/>
      <c r="F863" s="227"/>
      <c r="G863" s="8" t="s">
        <v>326</v>
      </c>
      <c r="H863" s="4">
        <v>0</v>
      </c>
      <c r="I863" s="9">
        <v>0.01</v>
      </c>
      <c r="J863" s="9">
        <f t="shared" si="52"/>
        <v>0</v>
      </c>
      <c r="K863" s="1"/>
      <c r="L863" s="1"/>
      <c r="M863" s="1"/>
      <c r="N863" s="1"/>
      <c r="O863" s="1"/>
      <c r="P863" s="1"/>
      <c r="Q863" s="1"/>
      <c r="R863" s="1"/>
      <c r="S863" s="1"/>
      <c r="T863" s="1"/>
      <c r="U863" s="1"/>
      <c r="V863" s="1"/>
      <c r="W863" s="1"/>
      <c r="X863" s="1"/>
      <c r="Y863" s="1"/>
      <c r="Z863" s="1"/>
    </row>
    <row r="864" spans="1:26" ht="15.75" customHeight="1">
      <c r="A864" s="227"/>
      <c r="B864" s="227"/>
      <c r="C864" s="227"/>
      <c r="D864" s="227"/>
      <c r="E864" s="227"/>
      <c r="F864" s="227"/>
      <c r="G864" s="8" t="s">
        <v>36</v>
      </c>
      <c r="H864" s="4">
        <v>0</v>
      </c>
      <c r="I864" s="9">
        <v>7.5</v>
      </c>
      <c r="J864" s="9">
        <f t="shared" si="52"/>
        <v>0</v>
      </c>
      <c r="K864" s="1"/>
      <c r="L864" s="1"/>
      <c r="M864" s="1"/>
      <c r="N864" s="1"/>
      <c r="O864" s="1"/>
      <c r="P864" s="1"/>
      <c r="Q864" s="1"/>
      <c r="R864" s="1"/>
      <c r="S864" s="1"/>
      <c r="T864" s="1"/>
      <c r="U864" s="1"/>
      <c r="V864" s="1"/>
      <c r="W864" s="1"/>
      <c r="X864" s="1"/>
      <c r="Y864" s="1"/>
      <c r="Z864" s="1"/>
    </row>
    <row r="865" spans="1:26" ht="15.75" customHeight="1">
      <c r="A865" s="227"/>
      <c r="B865" s="227"/>
      <c r="C865" s="227"/>
      <c r="D865" s="227"/>
      <c r="E865" s="227"/>
      <c r="F865" s="227"/>
      <c r="G865" s="8" t="s">
        <v>80</v>
      </c>
      <c r="H865" s="4">
        <v>1</v>
      </c>
      <c r="I865" s="9">
        <v>0.5</v>
      </c>
      <c r="J865" s="9">
        <f t="shared" si="52"/>
        <v>0.5</v>
      </c>
      <c r="K865" s="1"/>
      <c r="L865" s="1"/>
      <c r="M865" s="1"/>
      <c r="N865" s="1"/>
      <c r="O865" s="1"/>
      <c r="P865" s="1"/>
      <c r="Q865" s="1"/>
      <c r="R865" s="1"/>
      <c r="S865" s="1"/>
      <c r="T865" s="1"/>
      <c r="U865" s="1"/>
      <c r="V865" s="1"/>
      <c r="W865" s="1"/>
      <c r="X865" s="1"/>
      <c r="Y865" s="1"/>
      <c r="Z865" s="1"/>
    </row>
    <row r="866" spans="1:26" ht="15.75" customHeight="1">
      <c r="A866" s="227"/>
      <c r="B866" s="227"/>
      <c r="C866" s="227"/>
      <c r="D866" s="227"/>
      <c r="E866" s="227"/>
      <c r="F866" s="227"/>
      <c r="G866" s="8" t="s">
        <v>82</v>
      </c>
      <c r="H866" s="4">
        <v>1</v>
      </c>
      <c r="I866" s="9">
        <v>0.5</v>
      </c>
      <c r="J866" s="9">
        <f t="shared" si="52"/>
        <v>0.5</v>
      </c>
      <c r="K866" s="1"/>
      <c r="L866" s="1"/>
      <c r="M866" s="1"/>
      <c r="N866" s="1"/>
      <c r="O866" s="1"/>
      <c r="P866" s="1"/>
      <c r="Q866" s="1"/>
      <c r="R866" s="1"/>
      <c r="S866" s="1"/>
      <c r="T866" s="1"/>
      <c r="U866" s="1"/>
      <c r="V866" s="1"/>
      <c r="W866" s="1"/>
      <c r="X866" s="1"/>
      <c r="Y866" s="1"/>
      <c r="Z866" s="1"/>
    </row>
    <row r="867" spans="1:26" ht="15.75" customHeight="1">
      <c r="A867" s="227"/>
      <c r="B867" s="227"/>
      <c r="C867" s="227"/>
      <c r="D867" s="227"/>
      <c r="E867" s="227"/>
      <c r="F867" s="227"/>
      <c r="G867" s="8" t="s">
        <v>59</v>
      </c>
      <c r="H867" s="4">
        <v>0</v>
      </c>
      <c r="I867" s="9">
        <v>0.25</v>
      </c>
      <c r="J867" s="9">
        <f t="shared" si="52"/>
        <v>0</v>
      </c>
      <c r="K867" s="1"/>
      <c r="L867" s="1"/>
      <c r="M867" s="1"/>
      <c r="N867" s="1"/>
      <c r="O867" s="1"/>
      <c r="P867" s="1"/>
      <c r="Q867" s="1"/>
      <c r="R867" s="1"/>
      <c r="S867" s="1"/>
      <c r="T867" s="1"/>
      <c r="U867" s="1"/>
      <c r="V867" s="1"/>
      <c r="W867" s="1"/>
      <c r="X867" s="1"/>
      <c r="Y867" s="1"/>
      <c r="Z867" s="1"/>
    </row>
    <row r="868" spans="1:26" ht="15.75" customHeight="1">
      <c r="A868" s="228"/>
      <c r="B868" s="228"/>
      <c r="C868" s="228"/>
      <c r="D868" s="228"/>
      <c r="E868" s="228"/>
      <c r="F868" s="228"/>
      <c r="G868" s="8" t="s">
        <v>60</v>
      </c>
      <c r="H868" s="4">
        <v>2080</v>
      </c>
      <c r="I868" s="9">
        <v>0.01</v>
      </c>
      <c r="J868" s="9">
        <f t="shared" si="52"/>
        <v>20.8</v>
      </c>
      <c r="K868" s="1"/>
      <c r="L868" s="1"/>
      <c r="M868" s="1"/>
      <c r="N868" s="1"/>
      <c r="O868" s="1"/>
      <c r="P868" s="1"/>
      <c r="Q868" s="1"/>
      <c r="R868" s="1"/>
      <c r="S868" s="1"/>
      <c r="T868" s="1"/>
      <c r="U868" s="1"/>
      <c r="V868" s="1"/>
      <c r="W868" s="1"/>
      <c r="X868" s="1"/>
      <c r="Y868" s="1"/>
      <c r="Z868" s="1"/>
    </row>
    <row r="869" spans="1:26" ht="15.75" customHeight="1">
      <c r="A869" s="229">
        <v>5</v>
      </c>
      <c r="B869" s="229" t="s">
        <v>12</v>
      </c>
      <c r="C869" s="229" t="s">
        <v>13</v>
      </c>
      <c r="D869" s="229" t="s">
        <v>12</v>
      </c>
      <c r="E869" s="229" t="s">
        <v>14</v>
      </c>
      <c r="F869" s="229" t="s">
        <v>330</v>
      </c>
      <c r="G869" s="8" t="s">
        <v>16</v>
      </c>
      <c r="H869" s="4">
        <v>1</v>
      </c>
      <c r="I869" s="9">
        <v>7.5</v>
      </c>
      <c r="J869" s="9">
        <f t="shared" si="52"/>
        <v>7.5</v>
      </c>
      <c r="K869" s="1"/>
      <c r="L869" s="1"/>
      <c r="M869" s="1"/>
      <c r="N869" s="1"/>
      <c r="O869" s="1"/>
      <c r="P869" s="1"/>
      <c r="Q869" s="1"/>
      <c r="R869" s="1"/>
      <c r="S869" s="1"/>
      <c r="T869" s="1"/>
      <c r="U869" s="1"/>
      <c r="V869" s="1"/>
      <c r="W869" s="1"/>
      <c r="X869" s="1"/>
      <c r="Y869" s="1"/>
      <c r="Z869" s="1"/>
    </row>
    <row r="870" spans="1:26" ht="15.75" customHeight="1">
      <c r="A870" s="227"/>
      <c r="B870" s="227"/>
      <c r="C870" s="227"/>
      <c r="D870" s="227"/>
      <c r="E870" s="227"/>
      <c r="F870" s="227"/>
      <c r="G870" s="8" t="s">
        <v>326</v>
      </c>
      <c r="H870" s="4">
        <v>0</v>
      </c>
      <c r="I870" s="9">
        <v>0.01</v>
      </c>
      <c r="J870" s="9">
        <f t="shared" si="52"/>
        <v>0</v>
      </c>
      <c r="K870" s="1"/>
      <c r="L870" s="1"/>
      <c r="M870" s="1"/>
      <c r="N870" s="1"/>
      <c r="O870" s="1"/>
      <c r="P870" s="1"/>
      <c r="Q870" s="1"/>
      <c r="R870" s="1"/>
      <c r="S870" s="1"/>
      <c r="T870" s="1"/>
      <c r="U870" s="1"/>
      <c r="V870" s="1"/>
      <c r="W870" s="1"/>
      <c r="X870" s="1"/>
      <c r="Y870" s="1"/>
      <c r="Z870" s="1"/>
    </row>
    <row r="871" spans="1:26" ht="15.75" customHeight="1">
      <c r="A871" s="227"/>
      <c r="B871" s="227"/>
      <c r="C871" s="227"/>
      <c r="D871" s="227"/>
      <c r="E871" s="227"/>
      <c r="F871" s="227"/>
      <c r="G871" s="8" t="s">
        <v>36</v>
      </c>
      <c r="H871" s="4">
        <v>0</v>
      </c>
      <c r="I871" s="9">
        <v>7.5</v>
      </c>
      <c r="J871" s="9">
        <f t="shared" si="52"/>
        <v>0</v>
      </c>
      <c r="K871" s="1"/>
      <c r="L871" s="1"/>
      <c r="M871" s="1"/>
      <c r="N871" s="1"/>
      <c r="O871" s="1"/>
      <c r="P871" s="1"/>
      <c r="Q871" s="1"/>
      <c r="R871" s="1"/>
      <c r="S871" s="1"/>
      <c r="T871" s="1"/>
      <c r="U871" s="1"/>
      <c r="V871" s="1"/>
      <c r="W871" s="1"/>
      <c r="X871" s="1"/>
      <c r="Y871" s="1"/>
      <c r="Z871" s="1"/>
    </row>
    <row r="872" spans="1:26" ht="15.75" customHeight="1">
      <c r="A872" s="227"/>
      <c r="B872" s="227"/>
      <c r="C872" s="227"/>
      <c r="D872" s="227"/>
      <c r="E872" s="227"/>
      <c r="F872" s="227"/>
      <c r="G872" s="8" t="s">
        <v>80</v>
      </c>
      <c r="H872" s="4">
        <v>0</v>
      </c>
      <c r="I872" s="9">
        <v>0.5</v>
      </c>
      <c r="J872" s="9">
        <f t="shared" si="52"/>
        <v>0</v>
      </c>
      <c r="K872" s="1"/>
      <c r="L872" s="1"/>
      <c r="M872" s="1"/>
      <c r="N872" s="1"/>
      <c r="O872" s="1"/>
      <c r="P872" s="1"/>
      <c r="Q872" s="1"/>
      <c r="R872" s="1"/>
      <c r="S872" s="1"/>
      <c r="T872" s="1"/>
      <c r="U872" s="1"/>
      <c r="V872" s="1"/>
      <c r="W872" s="1"/>
      <c r="X872" s="1"/>
      <c r="Y872" s="1"/>
      <c r="Z872" s="1"/>
    </row>
    <row r="873" spans="1:26" ht="15.75" customHeight="1">
      <c r="A873" s="227"/>
      <c r="B873" s="227"/>
      <c r="C873" s="227"/>
      <c r="D873" s="227"/>
      <c r="E873" s="227"/>
      <c r="F873" s="227"/>
      <c r="G873" s="8" t="s">
        <v>82</v>
      </c>
      <c r="H873" s="4">
        <v>0</v>
      </c>
      <c r="I873" s="9">
        <v>0.5</v>
      </c>
      <c r="J873" s="9">
        <f t="shared" si="52"/>
        <v>0</v>
      </c>
      <c r="K873" s="1"/>
      <c r="L873" s="1"/>
      <c r="M873" s="1"/>
      <c r="N873" s="1"/>
      <c r="O873" s="1"/>
      <c r="P873" s="1"/>
      <c r="Q873" s="1"/>
      <c r="R873" s="1"/>
      <c r="S873" s="1"/>
      <c r="T873" s="1"/>
      <c r="U873" s="1"/>
      <c r="V873" s="1"/>
      <c r="W873" s="1"/>
      <c r="X873" s="1"/>
      <c r="Y873" s="1"/>
      <c r="Z873" s="1"/>
    </row>
    <row r="874" spans="1:26" ht="15.75" customHeight="1">
      <c r="A874" s="227"/>
      <c r="B874" s="227"/>
      <c r="C874" s="227"/>
      <c r="D874" s="227"/>
      <c r="E874" s="227"/>
      <c r="F874" s="227"/>
      <c r="G874" s="8" t="s">
        <v>59</v>
      </c>
      <c r="H874" s="4">
        <v>0</v>
      </c>
      <c r="I874" s="9">
        <v>0.25</v>
      </c>
      <c r="J874" s="9">
        <f t="shared" si="52"/>
        <v>0</v>
      </c>
      <c r="K874" s="1"/>
      <c r="L874" s="1"/>
      <c r="M874" s="1"/>
      <c r="N874" s="1"/>
      <c r="O874" s="1"/>
      <c r="P874" s="1"/>
      <c r="Q874" s="1"/>
      <c r="R874" s="1"/>
      <c r="S874" s="1"/>
      <c r="T874" s="1"/>
      <c r="U874" s="1"/>
      <c r="V874" s="1"/>
      <c r="W874" s="1"/>
      <c r="X874" s="1"/>
      <c r="Y874" s="1"/>
      <c r="Z874" s="1"/>
    </row>
    <row r="875" spans="1:26" ht="15.75" customHeight="1">
      <c r="A875" s="228"/>
      <c r="B875" s="228"/>
      <c r="C875" s="228"/>
      <c r="D875" s="228"/>
      <c r="E875" s="228"/>
      <c r="F875" s="228"/>
      <c r="G875" s="8" t="s">
        <v>60</v>
      </c>
      <c r="H875" s="4">
        <v>920</v>
      </c>
      <c r="I875" s="9">
        <v>0.01</v>
      </c>
      <c r="J875" s="9">
        <f t="shared" si="52"/>
        <v>9.2000000000000011</v>
      </c>
      <c r="K875" s="1"/>
      <c r="L875" s="1"/>
      <c r="M875" s="1"/>
      <c r="N875" s="1"/>
      <c r="O875" s="1"/>
      <c r="P875" s="1"/>
      <c r="Q875" s="1"/>
      <c r="R875" s="1"/>
      <c r="S875" s="1"/>
      <c r="T875" s="1"/>
      <c r="U875" s="1"/>
      <c r="V875" s="1"/>
      <c r="W875" s="1"/>
      <c r="X875" s="1"/>
      <c r="Y875" s="1"/>
      <c r="Z875" s="1"/>
    </row>
    <row r="876" spans="1:26" ht="15.75" customHeight="1">
      <c r="A876" s="229">
        <v>6</v>
      </c>
      <c r="B876" s="229" t="s">
        <v>12</v>
      </c>
      <c r="C876" s="229" t="s">
        <v>13</v>
      </c>
      <c r="D876" s="229" t="s">
        <v>12</v>
      </c>
      <c r="E876" s="229" t="s">
        <v>14</v>
      </c>
      <c r="F876" s="229" t="s">
        <v>331</v>
      </c>
      <c r="G876" s="8" t="s">
        <v>16</v>
      </c>
      <c r="H876" s="4">
        <v>1</v>
      </c>
      <c r="I876" s="9">
        <v>7.5</v>
      </c>
      <c r="J876" s="9">
        <f t="shared" si="52"/>
        <v>7.5</v>
      </c>
      <c r="K876" s="1"/>
      <c r="L876" s="1"/>
      <c r="M876" s="1"/>
      <c r="N876" s="1"/>
      <c r="O876" s="1"/>
      <c r="P876" s="1"/>
      <c r="Q876" s="1"/>
      <c r="R876" s="1"/>
      <c r="S876" s="1"/>
      <c r="T876" s="1"/>
      <c r="U876" s="1"/>
      <c r="V876" s="1"/>
      <c r="W876" s="1"/>
      <c r="X876" s="1"/>
      <c r="Y876" s="1"/>
      <c r="Z876" s="1"/>
    </row>
    <row r="877" spans="1:26" ht="15.75" customHeight="1">
      <c r="A877" s="227"/>
      <c r="B877" s="227"/>
      <c r="C877" s="227"/>
      <c r="D877" s="227"/>
      <c r="E877" s="227"/>
      <c r="F877" s="227"/>
      <c r="G877" s="8" t="s">
        <v>326</v>
      </c>
      <c r="H877" s="4">
        <v>0</v>
      </c>
      <c r="I877" s="9">
        <v>0.01</v>
      </c>
      <c r="J877" s="9">
        <f t="shared" si="52"/>
        <v>0</v>
      </c>
      <c r="K877" s="1"/>
      <c r="L877" s="1"/>
      <c r="M877" s="1"/>
      <c r="N877" s="1"/>
      <c r="O877" s="1"/>
      <c r="P877" s="1"/>
      <c r="Q877" s="1"/>
      <c r="R877" s="1"/>
      <c r="S877" s="1"/>
      <c r="T877" s="1"/>
      <c r="U877" s="1"/>
      <c r="V877" s="1"/>
      <c r="W877" s="1"/>
      <c r="X877" s="1"/>
      <c r="Y877" s="1"/>
      <c r="Z877" s="1"/>
    </row>
    <row r="878" spans="1:26" ht="15.75" customHeight="1">
      <c r="A878" s="227"/>
      <c r="B878" s="227"/>
      <c r="C878" s="227"/>
      <c r="D878" s="227"/>
      <c r="E878" s="227"/>
      <c r="F878" s="227"/>
      <c r="G878" s="8" t="s">
        <v>36</v>
      </c>
      <c r="H878" s="4">
        <v>0</v>
      </c>
      <c r="I878" s="9">
        <v>7.5</v>
      </c>
      <c r="J878" s="9">
        <f t="shared" si="52"/>
        <v>0</v>
      </c>
      <c r="K878" s="1"/>
      <c r="L878" s="1"/>
      <c r="M878" s="1"/>
      <c r="N878" s="1"/>
      <c r="O878" s="1"/>
      <c r="P878" s="1"/>
      <c r="Q878" s="1"/>
      <c r="R878" s="1"/>
      <c r="S878" s="1"/>
      <c r="T878" s="1"/>
      <c r="U878" s="1"/>
      <c r="V878" s="1"/>
      <c r="W878" s="1"/>
      <c r="X878" s="1"/>
      <c r="Y878" s="1"/>
      <c r="Z878" s="1"/>
    </row>
    <row r="879" spans="1:26" ht="15.75" customHeight="1">
      <c r="A879" s="227"/>
      <c r="B879" s="227"/>
      <c r="C879" s="227"/>
      <c r="D879" s="227"/>
      <c r="E879" s="227"/>
      <c r="F879" s="227"/>
      <c r="G879" s="8" t="s">
        <v>80</v>
      </c>
      <c r="H879" s="4">
        <v>1</v>
      </c>
      <c r="I879" s="9">
        <v>0.5</v>
      </c>
      <c r="J879" s="9">
        <f t="shared" si="52"/>
        <v>0.5</v>
      </c>
      <c r="K879" s="1"/>
      <c r="L879" s="1"/>
      <c r="M879" s="1"/>
      <c r="N879" s="1"/>
      <c r="O879" s="1"/>
      <c r="P879" s="1"/>
      <c r="Q879" s="1"/>
      <c r="R879" s="1"/>
      <c r="S879" s="1"/>
      <c r="T879" s="1"/>
      <c r="U879" s="1"/>
      <c r="V879" s="1"/>
      <c r="W879" s="1"/>
      <c r="X879" s="1"/>
      <c r="Y879" s="1"/>
      <c r="Z879" s="1"/>
    </row>
    <row r="880" spans="1:26" ht="15.75" customHeight="1">
      <c r="A880" s="227"/>
      <c r="B880" s="227"/>
      <c r="C880" s="227"/>
      <c r="D880" s="227"/>
      <c r="E880" s="227"/>
      <c r="F880" s="227"/>
      <c r="G880" s="8" t="s">
        <v>82</v>
      </c>
      <c r="H880" s="4">
        <v>0</v>
      </c>
      <c r="I880" s="9">
        <v>0.5</v>
      </c>
      <c r="J880" s="9">
        <f t="shared" si="52"/>
        <v>0</v>
      </c>
      <c r="K880" s="1"/>
      <c r="L880" s="1"/>
      <c r="M880" s="1"/>
      <c r="N880" s="1"/>
      <c r="O880" s="1"/>
      <c r="P880" s="1"/>
      <c r="Q880" s="1"/>
      <c r="R880" s="1"/>
      <c r="S880" s="1"/>
      <c r="T880" s="1"/>
      <c r="U880" s="1"/>
      <c r="V880" s="1"/>
      <c r="W880" s="1"/>
      <c r="X880" s="1"/>
      <c r="Y880" s="1"/>
      <c r="Z880" s="1"/>
    </row>
    <row r="881" spans="1:26" ht="15.75" customHeight="1">
      <c r="A881" s="227"/>
      <c r="B881" s="227"/>
      <c r="C881" s="227"/>
      <c r="D881" s="227"/>
      <c r="E881" s="227"/>
      <c r="F881" s="227"/>
      <c r="G881" s="8" t="s">
        <v>59</v>
      </c>
      <c r="H881" s="4">
        <v>0</v>
      </c>
      <c r="I881" s="9">
        <v>0.25</v>
      </c>
      <c r="J881" s="9">
        <f t="shared" si="52"/>
        <v>0</v>
      </c>
      <c r="K881" s="1"/>
      <c r="L881" s="1"/>
      <c r="M881" s="1"/>
      <c r="N881" s="1"/>
      <c r="O881" s="1"/>
      <c r="P881" s="1"/>
      <c r="Q881" s="1"/>
      <c r="R881" s="1"/>
      <c r="S881" s="1"/>
      <c r="T881" s="1"/>
      <c r="U881" s="1"/>
      <c r="V881" s="1"/>
      <c r="W881" s="1"/>
      <c r="X881" s="1"/>
      <c r="Y881" s="1"/>
      <c r="Z881" s="1"/>
    </row>
    <row r="882" spans="1:26" ht="15.75" customHeight="1">
      <c r="A882" s="228"/>
      <c r="B882" s="228"/>
      <c r="C882" s="228"/>
      <c r="D882" s="228"/>
      <c r="E882" s="228"/>
      <c r="F882" s="228"/>
      <c r="G882" s="8" t="s">
        <v>60</v>
      </c>
      <c r="H882" s="4">
        <v>1990</v>
      </c>
      <c r="I882" s="9">
        <v>0.01</v>
      </c>
      <c r="J882" s="9">
        <f t="shared" si="52"/>
        <v>19.900000000000002</v>
      </c>
      <c r="K882" s="1"/>
      <c r="L882" s="1"/>
      <c r="M882" s="1"/>
      <c r="N882" s="1"/>
      <c r="O882" s="1"/>
      <c r="P882" s="1"/>
      <c r="Q882" s="1"/>
      <c r="R882" s="1"/>
      <c r="S882" s="1"/>
      <c r="T882" s="1"/>
      <c r="U882" s="1"/>
      <c r="V882" s="1"/>
      <c r="W882" s="1"/>
      <c r="X882" s="1"/>
      <c r="Y882" s="1"/>
      <c r="Z882" s="1"/>
    </row>
    <row r="883" spans="1:26" ht="15.75" customHeight="1">
      <c r="A883" s="229">
        <v>7</v>
      </c>
      <c r="B883" s="229" t="s">
        <v>12</v>
      </c>
      <c r="C883" s="229" t="s">
        <v>13</v>
      </c>
      <c r="D883" s="229" t="s">
        <v>12</v>
      </c>
      <c r="E883" s="229" t="s">
        <v>14</v>
      </c>
      <c r="F883" s="229" t="s">
        <v>332</v>
      </c>
      <c r="G883" s="8" t="s">
        <v>16</v>
      </c>
      <c r="H883" s="4">
        <v>1</v>
      </c>
      <c r="I883" s="9">
        <v>7.5</v>
      </c>
      <c r="J883" s="9">
        <f t="shared" si="52"/>
        <v>7.5</v>
      </c>
      <c r="K883" s="1"/>
      <c r="L883" s="1"/>
      <c r="M883" s="1"/>
      <c r="N883" s="1"/>
      <c r="O883" s="1"/>
      <c r="P883" s="1"/>
      <c r="Q883" s="1"/>
      <c r="R883" s="1"/>
      <c r="S883" s="1"/>
      <c r="T883" s="1"/>
      <c r="U883" s="1"/>
      <c r="V883" s="1"/>
      <c r="W883" s="1"/>
      <c r="X883" s="1"/>
      <c r="Y883" s="1"/>
      <c r="Z883" s="1"/>
    </row>
    <row r="884" spans="1:26" ht="15.75" customHeight="1">
      <c r="A884" s="227"/>
      <c r="B884" s="227"/>
      <c r="C884" s="227"/>
      <c r="D884" s="227"/>
      <c r="E884" s="227"/>
      <c r="F884" s="227"/>
      <c r="G884" s="8" t="s">
        <v>326</v>
      </c>
      <c r="H884" s="4">
        <v>0</v>
      </c>
      <c r="I884" s="9">
        <v>0.01</v>
      </c>
      <c r="J884" s="9">
        <f t="shared" si="52"/>
        <v>0</v>
      </c>
      <c r="K884" s="1"/>
      <c r="L884" s="1"/>
      <c r="M884" s="1"/>
      <c r="N884" s="1"/>
      <c r="O884" s="1"/>
      <c r="P884" s="1"/>
      <c r="Q884" s="1"/>
      <c r="R884" s="1"/>
      <c r="S884" s="1"/>
      <c r="T884" s="1"/>
      <c r="U884" s="1"/>
      <c r="V884" s="1"/>
      <c r="W884" s="1"/>
      <c r="X884" s="1"/>
      <c r="Y884" s="1"/>
      <c r="Z884" s="1"/>
    </row>
    <row r="885" spans="1:26" ht="15.75" customHeight="1">
      <c r="A885" s="227"/>
      <c r="B885" s="227"/>
      <c r="C885" s="227"/>
      <c r="D885" s="227"/>
      <c r="E885" s="227"/>
      <c r="F885" s="227"/>
      <c r="G885" s="8" t="s">
        <v>36</v>
      </c>
      <c r="H885" s="4">
        <v>0</v>
      </c>
      <c r="I885" s="9">
        <v>7.5</v>
      </c>
      <c r="J885" s="9">
        <f t="shared" si="52"/>
        <v>0</v>
      </c>
      <c r="K885" s="1"/>
      <c r="L885" s="1"/>
      <c r="M885" s="1"/>
      <c r="N885" s="1"/>
      <c r="O885" s="1"/>
      <c r="P885" s="1"/>
      <c r="Q885" s="1"/>
      <c r="R885" s="1"/>
      <c r="S885" s="1"/>
      <c r="T885" s="1"/>
      <c r="U885" s="1"/>
      <c r="V885" s="1"/>
      <c r="W885" s="1"/>
      <c r="X885" s="1"/>
      <c r="Y885" s="1"/>
      <c r="Z885" s="1"/>
    </row>
    <row r="886" spans="1:26" ht="15.75" customHeight="1">
      <c r="A886" s="227"/>
      <c r="B886" s="227"/>
      <c r="C886" s="227"/>
      <c r="D886" s="227"/>
      <c r="E886" s="227"/>
      <c r="F886" s="227"/>
      <c r="G886" s="8" t="s">
        <v>80</v>
      </c>
      <c r="H886" s="4">
        <v>1</v>
      </c>
      <c r="I886" s="9">
        <v>0.5</v>
      </c>
      <c r="J886" s="9">
        <f t="shared" si="52"/>
        <v>0.5</v>
      </c>
      <c r="K886" s="1"/>
      <c r="L886" s="1"/>
      <c r="M886" s="1"/>
      <c r="N886" s="1"/>
      <c r="O886" s="1"/>
      <c r="P886" s="1"/>
      <c r="Q886" s="1"/>
      <c r="R886" s="1"/>
      <c r="S886" s="1"/>
      <c r="T886" s="1"/>
      <c r="U886" s="1"/>
      <c r="V886" s="1"/>
      <c r="W886" s="1"/>
      <c r="X886" s="1"/>
      <c r="Y886" s="1"/>
      <c r="Z886" s="1"/>
    </row>
    <row r="887" spans="1:26" ht="15.75" customHeight="1">
      <c r="A887" s="227"/>
      <c r="B887" s="227"/>
      <c r="C887" s="227"/>
      <c r="D887" s="227"/>
      <c r="E887" s="227"/>
      <c r="F887" s="227"/>
      <c r="G887" s="8" t="s">
        <v>82</v>
      </c>
      <c r="H887" s="4">
        <v>0</v>
      </c>
      <c r="I887" s="9">
        <v>0.5</v>
      </c>
      <c r="J887" s="9">
        <f t="shared" si="52"/>
        <v>0</v>
      </c>
      <c r="K887" s="1"/>
      <c r="L887" s="1"/>
      <c r="M887" s="1"/>
      <c r="N887" s="1"/>
      <c r="O887" s="1"/>
      <c r="P887" s="1"/>
      <c r="Q887" s="1"/>
      <c r="R887" s="1"/>
      <c r="S887" s="1"/>
      <c r="T887" s="1"/>
      <c r="U887" s="1"/>
      <c r="V887" s="1"/>
      <c r="W887" s="1"/>
      <c r="X887" s="1"/>
      <c r="Y887" s="1"/>
      <c r="Z887" s="1"/>
    </row>
    <row r="888" spans="1:26" ht="15.75" customHeight="1">
      <c r="A888" s="227"/>
      <c r="B888" s="227"/>
      <c r="C888" s="227"/>
      <c r="D888" s="227"/>
      <c r="E888" s="227"/>
      <c r="F888" s="227"/>
      <c r="G888" s="8" t="s">
        <v>59</v>
      </c>
      <c r="H888" s="4">
        <v>0</v>
      </c>
      <c r="I888" s="9">
        <v>0.25</v>
      </c>
      <c r="J888" s="9">
        <f t="shared" si="52"/>
        <v>0</v>
      </c>
      <c r="K888" s="1"/>
      <c r="L888" s="1"/>
      <c r="M888" s="1"/>
      <c r="N888" s="1"/>
      <c r="O888" s="1"/>
      <c r="P888" s="1"/>
      <c r="Q888" s="1"/>
      <c r="R888" s="1"/>
      <c r="S888" s="1"/>
      <c r="T888" s="1"/>
      <c r="U888" s="1"/>
      <c r="V888" s="1"/>
      <c r="W888" s="1"/>
      <c r="X888" s="1"/>
      <c r="Y888" s="1"/>
      <c r="Z888" s="1"/>
    </row>
    <row r="889" spans="1:26" ht="15.75" customHeight="1">
      <c r="A889" s="228"/>
      <c r="B889" s="228"/>
      <c r="C889" s="228"/>
      <c r="D889" s="228"/>
      <c r="E889" s="228"/>
      <c r="F889" s="228"/>
      <c r="G889" s="8" t="s">
        <v>60</v>
      </c>
      <c r="H889" s="4">
        <v>2010</v>
      </c>
      <c r="I889" s="9">
        <v>0.01</v>
      </c>
      <c r="J889" s="9">
        <f t="shared" si="52"/>
        <v>20.100000000000001</v>
      </c>
      <c r="K889" s="1"/>
      <c r="L889" s="1"/>
      <c r="M889" s="1"/>
      <c r="N889" s="1"/>
      <c r="O889" s="1"/>
      <c r="P889" s="1"/>
      <c r="Q889" s="1"/>
      <c r="R889" s="1"/>
      <c r="S889" s="1"/>
      <c r="T889" s="1"/>
      <c r="U889" s="1"/>
      <c r="V889" s="1"/>
      <c r="W889" s="1"/>
      <c r="X889" s="1"/>
      <c r="Y889" s="1"/>
      <c r="Z889" s="1"/>
    </row>
    <row r="890" spans="1:26" ht="15.75" customHeight="1">
      <c r="A890" s="229">
        <v>8</v>
      </c>
      <c r="B890" s="229" t="s">
        <v>12</v>
      </c>
      <c r="C890" s="229" t="s">
        <v>13</v>
      </c>
      <c r="D890" s="229" t="s">
        <v>12</v>
      </c>
      <c r="E890" s="229" t="s">
        <v>14</v>
      </c>
      <c r="F890" s="229" t="s">
        <v>333</v>
      </c>
      <c r="G890" s="8" t="s">
        <v>16</v>
      </c>
      <c r="H890" s="4">
        <v>2</v>
      </c>
      <c r="I890" s="9">
        <v>7.5</v>
      </c>
      <c r="J890" s="9">
        <f t="shared" si="52"/>
        <v>15</v>
      </c>
      <c r="K890" s="1"/>
      <c r="L890" s="1"/>
      <c r="M890" s="1"/>
      <c r="N890" s="1"/>
      <c r="O890" s="1"/>
      <c r="P890" s="1"/>
      <c r="Q890" s="1"/>
      <c r="R890" s="1"/>
      <c r="S890" s="1"/>
      <c r="T890" s="1"/>
      <c r="U890" s="1"/>
      <c r="V890" s="1"/>
      <c r="W890" s="1"/>
      <c r="X890" s="1"/>
      <c r="Y890" s="1"/>
      <c r="Z890" s="1"/>
    </row>
    <row r="891" spans="1:26" ht="15.75" customHeight="1">
      <c r="A891" s="227"/>
      <c r="B891" s="227"/>
      <c r="C891" s="227"/>
      <c r="D891" s="227"/>
      <c r="E891" s="227"/>
      <c r="F891" s="227"/>
      <c r="G891" s="8" t="s">
        <v>326</v>
      </c>
      <c r="H891" s="4">
        <v>0</v>
      </c>
      <c r="I891" s="9">
        <v>0.01</v>
      </c>
      <c r="J891" s="9">
        <f t="shared" si="52"/>
        <v>0</v>
      </c>
      <c r="K891" s="1"/>
      <c r="L891" s="1"/>
      <c r="M891" s="1"/>
      <c r="N891" s="1"/>
      <c r="O891" s="1"/>
      <c r="P891" s="1"/>
      <c r="Q891" s="1"/>
      <c r="R891" s="1"/>
      <c r="S891" s="1"/>
      <c r="T891" s="1"/>
      <c r="U891" s="1"/>
      <c r="V891" s="1"/>
      <c r="W891" s="1"/>
      <c r="X891" s="1"/>
      <c r="Y891" s="1"/>
      <c r="Z891" s="1"/>
    </row>
    <row r="892" spans="1:26" ht="15.75" customHeight="1">
      <c r="A892" s="227"/>
      <c r="B892" s="227"/>
      <c r="C892" s="227"/>
      <c r="D892" s="227"/>
      <c r="E892" s="227"/>
      <c r="F892" s="227"/>
      <c r="G892" s="8" t="s">
        <v>36</v>
      </c>
      <c r="H892" s="4">
        <v>1</v>
      </c>
      <c r="I892" s="9">
        <v>7.5</v>
      </c>
      <c r="J892" s="9">
        <f t="shared" si="52"/>
        <v>7.5</v>
      </c>
      <c r="K892" s="1"/>
      <c r="L892" s="1"/>
      <c r="M892" s="1"/>
      <c r="N892" s="1"/>
      <c r="O892" s="1"/>
      <c r="P892" s="1"/>
      <c r="Q892" s="1"/>
      <c r="R892" s="1"/>
      <c r="S892" s="1"/>
      <c r="T892" s="1"/>
      <c r="U892" s="1"/>
      <c r="V892" s="1"/>
      <c r="W892" s="1"/>
      <c r="X892" s="1"/>
      <c r="Y892" s="1"/>
      <c r="Z892" s="1"/>
    </row>
    <row r="893" spans="1:26" ht="15.75" customHeight="1">
      <c r="A893" s="227"/>
      <c r="B893" s="227"/>
      <c r="C893" s="227"/>
      <c r="D893" s="227"/>
      <c r="E893" s="227"/>
      <c r="F893" s="227"/>
      <c r="G893" s="8" t="s">
        <v>80</v>
      </c>
      <c r="H893" s="4">
        <v>0</v>
      </c>
      <c r="I893" s="9">
        <v>0.5</v>
      </c>
      <c r="J893" s="9">
        <f t="shared" si="52"/>
        <v>0</v>
      </c>
      <c r="K893" s="1"/>
      <c r="L893" s="1"/>
      <c r="M893" s="1"/>
      <c r="N893" s="1"/>
      <c r="O893" s="1"/>
      <c r="P893" s="1"/>
      <c r="Q893" s="1"/>
      <c r="R893" s="1"/>
      <c r="S893" s="1"/>
      <c r="T893" s="1"/>
      <c r="U893" s="1"/>
      <c r="V893" s="1"/>
      <c r="W893" s="1"/>
      <c r="X893" s="1"/>
      <c r="Y893" s="1"/>
      <c r="Z893" s="1"/>
    </row>
    <row r="894" spans="1:26" ht="15.75" customHeight="1">
      <c r="A894" s="227"/>
      <c r="B894" s="227"/>
      <c r="C894" s="227"/>
      <c r="D894" s="227"/>
      <c r="E894" s="227"/>
      <c r="F894" s="227"/>
      <c r="G894" s="8" t="s">
        <v>82</v>
      </c>
      <c r="H894" s="4">
        <v>0</v>
      </c>
      <c r="I894" s="9">
        <v>0.5</v>
      </c>
      <c r="J894" s="9">
        <f t="shared" si="52"/>
        <v>0</v>
      </c>
      <c r="K894" s="1"/>
      <c r="L894" s="1"/>
      <c r="M894" s="1"/>
      <c r="N894" s="1"/>
      <c r="O894" s="1"/>
      <c r="P894" s="1"/>
      <c r="Q894" s="1"/>
      <c r="R894" s="1"/>
      <c r="S894" s="1"/>
      <c r="T894" s="1"/>
      <c r="U894" s="1"/>
      <c r="V894" s="1"/>
      <c r="W894" s="1"/>
      <c r="X894" s="1"/>
      <c r="Y894" s="1"/>
      <c r="Z894" s="1"/>
    </row>
    <row r="895" spans="1:26" ht="15.75" customHeight="1">
      <c r="A895" s="227"/>
      <c r="B895" s="227"/>
      <c r="C895" s="227"/>
      <c r="D895" s="227"/>
      <c r="E895" s="227"/>
      <c r="F895" s="227"/>
      <c r="G895" s="8" t="s">
        <v>59</v>
      </c>
      <c r="H895" s="4">
        <v>0</v>
      </c>
      <c r="I895" s="9">
        <v>0.25</v>
      </c>
      <c r="J895" s="9">
        <f t="shared" si="52"/>
        <v>0</v>
      </c>
      <c r="K895" s="1"/>
      <c r="L895" s="1"/>
      <c r="M895" s="1"/>
      <c r="N895" s="1"/>
      <c r="O895" s="1"/>
      <c r="P895" s="1"/>
      <c r="Q895" s="1"/>
      <c r="R895" s="1"/>
      <c r="S895" s="1"/>
      <c r="T895" s="1"/>
      <c r="U895" s="1"/>
      <c r="V895" s="1"/>
      <c r="W895" s="1"/>
      <c r="X895" s="1"/>
      <c r="Y895" s="1"/>
      <c r="Z895" s="1"/>
    </row>
    <row r="896" spans="1:26" ht="15.75" customHeight="1">
      <c r="A896" s="228"/>
      <c r="B896" s="228"/>
      <c r="C896" s="228"/>
      <c r="D896" s="228"/>
      <c r="E896" s="228"/>
      <c r="F896" s="228"/>
      <c r="G896" s="8" t="s">
        <v>60</v>
      </c>
      <c r="H896" s="4">
        <v>2045</v>
      </c>
      <c r="I896" s="9">
        <v>0.01</v>
      </c>
      <c r="J896" s="9">
        <f t="shared" si="52"/>
        <v>20.45</v>
      </c>
      <c r="K896" s="1"/>
      <c r="L896" s="1"/>
      <c r="M896" s="1"/>
      <c r="N896" s="1"/>
      <c r="O896" s="1"/>
      <c r="P896" s="1"/>
      <c r="Q896" s="1"/>
      <c r="R896" s="1"/>
      <c r="S896" s="1"/>
      <c r="T896" s="1"/>
      <c r="U896" s="1"/>
      <c r="V896" s="1"/>
      <c r="W896" s="1"/>
      <c r="X896" s="1"/>
      <c r="Y896" s="1"/>
      <c r="Z896" s="1"/>
    </row>
    <row r="897" spans="1:26" ht="15.75" customHeight="1">
      <c r="A897" s="229">
        <v>9</v>
      </c>
      <c r="B897" s="229" t="s">
        <v>12</v>
      </c>
      <c r="C897" s="229" t="s">
        <v>13</v>
      </c>
      <c r="D897" s="229" t="s">
        <v>12</v>
      </c>
      <c r="E897" s="229" t="s">
        <v>14</v>
      </c>
      <c r="F897" s="229" t="s">
        <v>334</v>
      </c>
      <c r="G897" s="8" t="s">
        <v>16</v>
      </c>
      <c r="H897" s="4">
        <v>2</v>
      </c>
      <c r="I897" s="9">
        <v>7.5</v>
      </c>
      <c r="J897" s="9">
        <f t="shared" si="52"/>
        <v>15</v>
      </c>
      <c r="K897" s="1"/>
      <c r="L897" s="1"/>
      <c r="M897" s="1"/>
      <c r="N897" s="1"/>
      <c r="O897" s="1"/>
      <c r="P897" s="1"/>
      <c r="Q897" s="1"/>
      <c r="R897" s="1"/>
      <c r="S897" s="1"/>
      <c r="T897" s="1"/>
      <c r="U897" s="1"/>
      <c r="V897" s="1"/>
      <c r="W897" s="1"/>
      <c r="X897" s="1"/>
      <c r="Y897" s="1"/>
      <c r="Z897" s="1"/>
    </row>
    <row r="898" spans="1:26" ht="15.75" customHeight="1">
      <c r="A898" s="227"/>
      <c r="B898" s="227"/>
      <c r="C898" s="227"/>
      <c r="D898" s="227"/>
      <c r="E898" s="227"/>
      <c r="F898" s="227"/>
      <c r="G898" s="8" t="s">
        <v>326</v>
      </c>
      <c r="H898" s="4">
        <v>0</v>
      </c>
      <c r="I898" s="9">
        <v>0.01</v>
      </c>
      <c r="J898" s="9">
        <f t="shared" si="52"/>
        <v>0</v>
      </c>
      <c r="K898" s="1"/>
      <c r="L898" s="1"/>
      <c r="M898" s="1"/>
      <c r="N898" s="1"/>
      <c r="O898" s="1"/>
      <c r="P898" s="1"/>
      <c r="Q898" s="1"/>
      <c r="R898" s="1"/>
      <c r="S898" s="1"/>
      <c r="T898" s="1"/>
      <c r="U898" s="1"/>
      <c r="V898" s="1"/>
      <c r="W898" s="1"/>
      <c r="X898" s="1"/>
      <c r="Y898" s="1"/>
      <c r="Z898" s="1"/>
    </row>
    <row r="899" spans="1:26" ht="15.75" customHeight="1">
      <c r="A899" s="227"/>
      <c r="B899" s="227"/>
      <c r="C899" s="227"/>
      <c r="D899" s="227"/>
      <c r="E899" s="227"/>
      <c r="F899" s="227"/>
      <c r="G899" s="8" t="s">
        <v>36</v>
      </c>
      <c r="H899" s="4">
        <v>0</v>
      </c>
      <c r="I899" s="9">
        <v>7.5</v>
      </c>
      <c r="J899" s="9">
        <f t="shared" si="52"/>
        <v>0</v>
      </c>
      <c r="K899" s="1"/>
      <c r="L899" s="1"/>
      <c r="M899" s="1"/>
      <c r="N899" s="1"/>
      <c r="O899" s="1"/>
      <c r="P899" s="1"/>
      <c r="Q899" s="1"/>
      <c r="R899" s="1"/>
      <c r="S899" s="1"/>
      <c r="T899" s="1"/>
      <c r="U899" s="1"/>
      <c r="V899" s="1"/>
      <c r="W899" s="1"/>
      <c r="X899" s="1"/>
      <c r="Y899" s="1"/>
      <c r="Z899" s="1"/>
    </row>
    <row r="900" spans="1:26" ht="15.75" customHeight="1">
      <c r="A900" s="227"/>
      <c r="B900" s="227"/>
      <c r="C900" s="227"/>
      <c r="D900" s="227"/>
      <c r="E900" s="227"/>
      <c r="F900" s="227"/>
      <c r="G900" s="8" t="s">
        <v>80</v>
      </c>
      <c r="H900" s="4">
        <v>1</v>
      </c>
      <c r="I900" s="9">
        <v>0.5</v>
      </c>
      <c r="J900" s="9">
        <f t="shared" si="52"/>
        <v>0.5</v>
      </c>
      <c r="K900" s="1"/>
      <c r="L900" s="1"/>
      <c r="M900" s="1"/>
      <c r="N900" s="1"/>
      <c r="O900" s="1"/>
      <c r="P900" s="1"/>
      <c r="Q900" s="1"/>
      <c r="R900" s="1"/>
      <c r="S900" s="1"/>
      <c r="T900" s="1"/>
      <c r="U900" s="1"/>
      <c r="V900" s="1"/>
      <c r="W900" s="1"/>
      <c r="X900" s="1"/>
      <c r="Y900" s="1"/>
      <c r="Z900" s="1"/>
    </row>
    <row r="901" spans="1:26" ht="15.75" customHeight="1">
      <c r="A901" s="227"/>
      <c r="B901" s="227"/>
      <c r="C901" s="227"/>
      <c r="D901" s="227"/>
      <c r="E901" s="227"/>
      <c r="F901" s="227"/>
      <c r="G901" s="8" t="s">
        <v>82</v>
      </c>
      <c r="H901" s="4">
        <v>0</v>
      </c>
      <c r="I901" s="9">
        <v>0.5</v>
      </c>
      <c r="J901" s="9">
        <f t="shared" si="52"/>
        <v>0</v>
      </c>
      <c r="K901" s="1"/>
      <c r="L901" s="1"/>
      <c r="M901" s="1"/>
      <c r="N901" s="1"/>
      <c r="O901" s="1"/>
      <c r="P901" s="1"/>
      <c r="Q901" s="1"/>
      <c r="R901" s="1"/>
      <c r="S901" s="1"/>
      <c r="T901" s="1"/>
      <c r="U901" s="1"/>
      <c r="V901" s="1"/>
      <c r="W901" s="1"/>
      <c r="X901" s="1"/>
      <c r="Y901" s="1"/>
      <c r="Z901" s="1"/>
    </row>
    <row r="902" spans="1:26" ht="15.75" customHeight="1">
      <c r="A902" s="227"/>
      <c r="B902" s="227"/>
      <c r="C902" s="227"/>
      <c r="D902" s="227"/>
      <c r="E902" s="227"/>
      <c r="F902" s="227"/>
      <c r="G902" s="8" t="s">
        <v>59</v>
      </c>
      <c r="H902" s="4">
        <v>0</v>
      </c>
      <c r="I902" s="9">
        <v>0.25</v>
      </c>
      <c r="J902" s="9">
        <f t="shared" si="52"/>
        <v>0</v>
      </c>
      <c r="K902" s="1"/>
      <c r="L902" s="1"/>
      <c r="M902" s="1"/>
      <c r="N902" s="1"/>
      <c r="O902" s="1"/>
      <c r="P902" s="1"/>
      <c r="Q902" s="1"/>
      <c r="R902" s="1"/>
      <c r="S902" s="1"/>
      <c r="T902" s="1"/>
      <c r="U902" s="1"/>
      <c r="V902" s="1"/>
      <c r="W902" s="1"/>
      <c r="X902" s="1"/>
      <c r="Y902" s="1"/>
      <c r="Z902" s="1"/>
    </row>
    <row r="903" spans="1:26" ht="15.75" customHeight="1">
      <c r="A903" s="228"/>
      <c r="B903" s="228"/>
      <c r="C903" s="228"/>
      <c r="D903" s="228"/>
      <c r="E903" s="228"/>
      <c r="F903" s="228"/>
      <c r="G903" s="8" t="s">
        <v>60</v>
      </c>
      <c r="H903" s="4">
        <v>1955</v>
      </c>
      <c r="I903" s="9">
        <v>0.01</v>
      </c>
      <c r="J903" s="9">
        <f t="shared" si="52"/>
        <v>19.55</v>
      </c>
      <c r="K903" s="1"/>
      <c r="L903" s="1"/>
      <c r="M903" s="1"/>
      <c r="N903" s="1"/>
      <c r="O903" s="1"/>
      <c r="P903" s="1"/>
      <c r="Q903" s="1"/>
      <c r="R903" s="1"/>
      <c r="S903" s="1"/>
      <c r="T903" s="1"/>
      <c r="U903" s="1"/>
      <c r="V903" s="1"/>
      <c r="W903" s="1"/>
      <c r="X903" s="1"/>
      <c r="Y903" s="1"/>
      <c r="Z903" s="1"/>
    </row>
    <row r="904" spans="1:26" ht="15.75" customHeight="1">
      <c r="A904" s="229">
        <v>10</v>
      </c>
      <c r="B904" s="229" t="s">
        <v>12</v>
      </c>
      <c r="C904" s="229" t="s">
        <v>13</v>
      </c>
      <c r="D904" s="229" t="s">
        <v>12</v>
      </c>
      <c r="E904" s="229" t="s">
        <v>14</v>
      </c>
      <c r="F904" s="229" t="s">
        <v>335</v>
      </c>
      <c r="G904" s="8" t="s">
        <v>16</v>
      </c>
      <c r="H904" s="4">
        <v>2</v>
      </c>
      <c r="I904" s="9">
        <v>7.5</v>
      </c>
      <c r="J904" s="9">
        <f t="shared" si="52"/>
        <v>15</v>
      </c>
      <c r="K904" s="1"/>
      <c r="L904" s="1"/>
      <c r="M904" s="1"/>
      <c r="N904" s="1"/>
      <c r="O904" s="1"/>
      <c r="P904" s="1"/>
      <c r="Q904" s="1"/>
      <c r="R904" s="1"/>
      <c r="S904" s="1"/>
      <c r="T904" s="1"/>
      <c r="U904" s="1"/>
      <c r="V904" s="1"/>
      <c r="W904" s="1"/>
      <c r="X904" s="1"/>
      <c r="Y904" s="1"/>
      <c r="Z904" s="1"/>
    </row>
    <row r="905" spans="1:26" ht="15.75" customHeight="1">
      <c r="A905" s="227"/>
      <c r="B905" s="227"/>
      <c r="C905" s="227"/>
      <c r="D905" s="227"/>
      <c r="E905" s="227"/>
      <c r="F905" s="227"/>
      <c r="G905" s="8" t="s">
        <v>326</v>
      </c>
      <c r="H905" s="4">
        <v>0</v>
      </c>
      <c r="I905" s="9">
        <v>0.01</v>
      </c>
      <c r="J905" s="9">
        <f t="shared" si="52"/>
        <v>0</v>
      </c>
      <c r="K905" s="1"/>
      <c r="L905" s="1"/>
      <c r="M905" s="1"/>
      <c r="N905" s="1"/>
      <c r="O905" s="1"/>
      <c r="P905" s="1"/>
      <c r="Q905" s="1"/>
      <c r="R905" s="1"/>
      <c r="S905" s="1"/>
      <c r="T905" s="1"/>
      <c r="U905" s="1"/>
      <c r="V905" s="1"/>
      <c r="W905" s="1"/>
      <c r="X905" s="1"/>
      <c r="Y905" s="1"/>
      <c r="Z905" s="1"/>
    </row>
    <row r="906" spans="1:26" ht="15.75" customHeight="1">
      <c r="A906" s="227"/>
      <c r="B906" s="227"/>
      <c r="C906" s="227"/>
      <c r="D906" s="227"/>
      <c r="E906" s="227"/>
      <c r="F906" s="227"/>
      <c r="G906" s="8" t="s">
        <v>36</v>
      </c>
      <c r="H906" s="4">
        <v>0</v>
      </c>
      <c r="I906" s="9">
        <v>7.5</v>
      </c>
      <c r="J906" s="9">
        <f t="shared" si="52"/>
        <v>0</v>
      </c>
      <c r="K906" s="1"/>
      <c r="L906" s="1"/>
      <c r="M906" s="1"/>
      <c r="N906" s="1"/>
      <c r="O906" s="1"/>
      <c r="P906" s="1"/>
      <c r="Q906" s="1"/>
      <c r="R906" s="1"/>
      <c r="S906" s="1"/>
      <c r="T906" s="1"/>
      <c r="U906" s="1"/>
      <c r="V906" s="1"/>
      <c r="W906" s="1"/>
      <c r="X906" s="1"/>
      <c r="Y906" s="1"/>
      <c r="Z906" s="1"/>
    </row>
    <row r="907" spans="1:26" ht="15.75" customHeight="1">
      <c r="A907" s="227"/>
      <c r="B907" s="227"/>
      <c r="C907" s="227"/>
      <c r="D907" s="227"/>
      <c r="E907" s="227"/>
      <c r="F907" s="227"/>
      <c r="G907" s="8" t="s">
        <v>80</v>
      </c>
      <c r="H907" s="4">
        <v>1</v>
      </c>
      <c r="I907" s="9">
        <v>0.5</v>
      </c>
      <c r="J907" s="9">
        <f t="shared" si="52"/>
        <v>0.5</v>
      </c>
      <c r="K907" s="1"/>
      <c r="L907" s="1"/>
      <c r="M907" s="1"/>
      <c r="N907" s="1"/>
      <c r="O907" s="1"/>
      <c r="P907" s="1"/>
      <c r="Q907" s="1"/>
      <c r="R907" s="1"/>
      <c r="S907" s="1"/>
      <c r="T907" s="1"/>
      <c r="U907" s="1"/>
      <c r="V907" s="1"/>
      <c r="W907" s="1"/>
      <c r="X907" s="1"/>
      <c r="Y907" s="1"/>
      <c r="Z907" s="1"/>
    </row>
    <row r="908" spans="1:26" ht="15.75" customHeight="1">
      <c r="A908" s="227"/>
      <c r="B908" s="227"/>
      <c r="C908" s="227"/>
      <c r="D908" s="227"/>
      <c r="E908" s="227"/>
      <c r="F908" s="227"/>
      <c r="G908" s="8" t="s">
        <v>82</v>
      </c>
      <c r="H908" s="4">
        <v>0</v>
      </c>
      <c r="I908" s="9">
        <v>0.5</v>
      </c>
      <c r="J908" s="9">
        <f t="shared" si="52"/>
        <v>0</v>
      </c>
      <c r="K908" s="1"/>
      <c r="L908" s="1"/>
      <c r="M908" s="1"/>
      <c r="N908" s="1"/>
      <c r="O908" s="1"/>
      <c r="P908" s="1"/>
      <c r="Q908" s="1"/>
      <c r="R908" s="1"/>
      <c r="S908" s="1"/>
      <c r="T908" s="1"/>
      <c r="U908" s="1"/>
      <c r="V908" s="1"/>
      <c r="W908" s="1"/>
      <c r="X908" s="1"/>
      <c r="Y908" s="1"/>
      <c r="Z908" s="1"/>
    </row>
    <row r="909" spans="1:26" ht="15.75" customHeight="1">
      <c r="A909" s="227"/>
      <c r="B909" s="227"/>
      <c r="C909" s="227"/>
      <c r="D909" s="227"/>
      <c r="E909" s="227"/>
      <c r="F909" s="227"/>
      <c r="G909" s="8" t="s">
        <v>59</v>
      </c>
      <c r="H909" s="4">
        <v>0</v>
      </c>
      <c r="I909" s="9">
        <v>0.25</v>
      </c>
      <c r="J909" s="9">
        <f t="shared" si="52"/>
        <v>0</v>
      </c>
      <c r="K909" s="1"/>
      <c r="L909" s="1"/>
      <c r="M909" s="1"/>
      <c r="N909" s="1"/>
      <c r="O909" s="1"/>
      <c r="P909" s="1"/>
      <c r="Q909" s="1"/>
      <c r="R909" s="1"/>
      <c r="S909" s="1"/>
      <c r="T909" s="1"/>
      <c r="U909" s="1"/>
      <c r="V909" s="1"/>
      <c r="W909" s="1"/>
      <c r="X909" s="1"/>
      <c r="Y909" s="1"/>
      <c r="Z909" s="1"/>
    </row>
    <row r="910" spans="1:26" ht="15.75" customHeight="1">
      <c r="A910" s="228"/>
      <c r="B910" s="228"/>
      <c r="C910" s="228"/>
      <c r="D910" s="228"/>
      <c r="E910" s="228"/>
      <c r="F910" s="228"/>
      <c r="G910" s="8" t="s">
        <v>60</v>
      </c>
      <c r="H910" s="4">
        <v>1025</v>
      </c>
      <c r="I910" s="9">
        <v>0.01</v>
      </c>
      <c r="J910" s="9">
        <f t="shared" si="52"/>
        <v>10.25</v>
      </c>
      <c r="K910" s="1"/>
      <c r="L910" s="1"/>
      <c r="M910" s="1"/>
      <c r="N910" s="1"/>
      <c r="O910" s="1"/>
      <c r="P910" s="1"/>
      <c r="Q910" s="1"/>
      <c r="R910" s="1"/>
      <c r="S910" s="1"/>
      <c r="T910" s="1"/>
      <c r="U910" s="1"/>
      <c r="V910" s="1"/>
      <c r="W910" s="1"/>
      <c r="X910" s="1"/>
      <c r="Y910" s="1"/>
      <c r="Z910" s="1"/>
    </row>
    <row r="911" spans="1:26" ht="15.75" customHeight="1">
      <c r="A911" s="229">
        <v>11</v>
      </c>
      <c r="B911" s="229" t="s">
        <v>12</v>
      </c>
      <c r="C911" s="229" t="s">
        <v>13</v>
      </c>
      <c r="D911" s="229" t="s">
        <v>12</v>
      </c>
      <c r="E911" s="229" t="s">
        <v>14</v>
      </c>
      <c r="F911" s="229" t="s">
        <v>336</v>
      </c>
      <c r="G911" s="8" t="s">
        <v>16</v>
      </c>
      <c r="H911" s="4">
        <v>3</v>
      </c>
      <c r="I911" s="9">
        <v>7.5</v>
      </c>
      <c r="J911" s="9">
        <f t="shared" si="52"/>
        <v>22.5</v>
      </c>
      <c r="K911" s="1"/>
      <c r="L911" s="1"/>
      <c r="M911" s="1"/>
      <c r="N911" s="1"/>
      <c r="O911" s="1"/>
      <c r="P911" s="1"/>
      <c r="Q911" s="1"/>
      <c r="R911" s="1"/>
      <c r="S911" s="1"/>
      <c r="T911" s="1"/>
      <c r="U911" s="1"/>
      <c r="V911" s="1"/>
      <c r="W911" s="1"/>
      <c r="X911" s="1"/>
      <c r="Y911" s="1"/>
      <c r="Z911" s="1"/>
    </row>
    <row r="912" spans="1:26" ht="15.75" customHeight="1">
      <c r="A912" s="227"/>
      <c r="B912" s="227"/>
      <c r="C912" s="227"/>
      <c r="D912" s="227"/>
      <c r="E912" s="227"/>
      <c r="F912" s="227"/>
      <c r="G912" s="8" t="s">
        <v>326</v>
      </c>
      <c r="H912" s="4">
        <v>0</v>
      </c>
      <c r="I912" s="9">
        <v>0.01</v>
      </c>
      <c r="J912" s="9">
        <f t="shared" si="52"/>
        <v>0</v>
      </c>
      <c r="K912" s="1"/>
      <c r="L912" s="1"/>
      <c r="M912" s="1"/>
      <c r="N912" s="1"/>
      <c r="O912" s="1"/>
      <c r="P912" s="1"/>
      <c r="Q912" s="1"/>
      <c r="R912" s="1"/>
      <c r="S912" s="1"/>
      <c r="T912" s="1"/>
      <c r="U912" s="1"/>
      <c r="V912" s="1"/>
      <c r="W912" s="1"/>
      <c r="X912" s="1"/>
      <c r="Y912" s="1"/>
      <c r="Z912" s="1"/>
    </row>
    <row r="913" spans="1:26" ht="15.75" customHeight="1">
      <c r="A913" s="227"/>
      <c r="B913" s="227"/>
      <c r="C913" s="227"/>
      <c r="D913" s="227"/>
      <c r="E913" s="227"/>
      <c r="F913" s="227"/>
      <c r="G913" s="8" t="s">
        <v>36</v>
      </c>
      <c r="H913" s="4">
        <v>1</v>
      </c>
      <c r="I913" s="9">
        <v>7.5</v>
      </c>
      <c r="J913" s="9">
        <f t="shared" si="52"/>
        <v>7.5</v>
      </c>
      <c r="K913" s="1"/>
      <c r="L913" s="1"/>
      <c r="M913" s="1"/>
      <c r="N913" s="1"/>
      <c r="O913" s="1"/>
      <c r="P913" s="1"/>
      <c r="Q913" s="1"/>
      <c r="R913" s="1"/>
      <c r="S913" s="1"/>
      <c r="T913" s="1"/>
      <c r="U913" s="1"/>
      <c r="V913" s="1"/>
      <c r="W913" s="1"/>
      <c r="X913" s="1"/>
      <c r="Y913" s="1"/>
      <c r="Z913" s="1"/>
    </row>
    <row r="914" spans="1:26" ht="15.75" customHeight="1">
      <c r="A914" s="227"/>
      <c r="B914" s="227"/>
      <c r="C914" s="227"/>
      <c r="D914" s="227"/>
      <c r="E914" s="227"/>
      <c r="F914" s="227"/>
      <c r="G914" s="8" t="s">
        <v>80</v>
      </c>
      <c r="H914" s="4">
        <v>2</v>
      </c>
      <c r="I914" s="9">
        <v>0.5</v>
      </c>
      <c r="J914" s="9">
        <f t="shared" si="52"/>
        <v>1</v>
      </c>
      <c r="K914" s="1"/>
      <c r="L914" s="1"/>
      <c r="M914" s="1"/>
      <c r="N914" s="1"/>
      <c r="O914" s="1"/>
      <c r="P914" s="1"/>
      <c r="Q914" s="1"/>
      <c r="R914" s="1"/>
      <c r="S914" s="1"/>
      <c r="T914" s="1"/>
      <c r="U914" s="1"/>
      <c r="V914" s="1"/>
      <c r="W914" s="1"/>
      <c r="X914" s="1"/>
      <c r="Y914" s="1"/>
      <c r="Z914" s="1"/>
    </row>
    <row r="915" spans="1:26" ht="15.75" customHeight="1">
      <c r="A915" s="227"/>
      <c r="B915" s="227"/>
      <c r="C915" s="227"/>
      <c r="D915" s="227"/>
      <c r="E915" s="227"/>
      <c r="F915" s="227"/>
      <c r="G915" s="8" t="s">
        <v>82</v>
      </c>
      <c r="H915" s="4">
        <v>1</v>
      </c>
      <c r="I915" s="9">
        <v>0.5</v>
      </c>
      <c r="J915" s="9">
        <f t="shared" si="52"/>
        <v>0.5</v>
      </c>
      <c r="K915" s="1"/>
      <c r="L915" s="1"/>
      <c r="M915" s="1"/>
      <c r="N915" s="1"/>
      <c r="O915" s="1"/>
      <c r="P915" s="1"/>
      <c r="Q915" s="1"/>
      <c r="R915" s="1"/>
      <c r="S915" s="1"/>
      <c r="T915" s="1"/>
      <c r="U915" s="1"/>
      <c r="V915" s="1"/>
      <c r="W915" s="1"/>
      <c r="X915" s="1"/>
      <c r="Y915" s="1"/>
      <c r="Z915" s="1"/>
    </row>
    <row r="916" spans="1:26" ht="15.75" customHeight="1">
      <c r="A916" s="227"/>
      <c r="B916" s="227"/>
      <c r="C916" s="227"/>
      <c r="D916" s="227"/>
      <c r="E916" s="227"/>
      <c r="F916" s="227"/>
      <c r="G916" s="8" t="s">
        <v>59</v>
      </c>
      <c r="H916" s="4">
        <v>0</v>
      </c>
      <c r="I916" s="9">
        <v>0.25</v>
      </c>
      <c r="J916" s="9">
        <f t="shared" si="52"/>
        <v>0</v>
      </c>
      <c r="K916" s="1"/>
      <c r="L916" s="1"/>
      <c r="M916" s="1"/>
      <c r="N916" s="1"/>
      <c r="O916" s="1"/>
      <c r="P916" s="1"/>
      <c r="Q916" s="1"/>
      <c r="R916" s="1"/>
      <c r="S916" s="1"/>
      <c r="T916" s="1"/>
      <c r="U916" s="1"/>
      <c r="V916" s="1"/>
      <c r="W916" s="1"/>
      <c r="X916" s="1"/>
      <c r="Y916" s="1"/>
      <c r="Z916" s="1"/>
    </row>
    <row r="917" spans="1:26" ht="15.75" customHeight="1">
      <c r="A917" s="228"/>
      <c r="B917" s="228"/>
      <c r="C917" s="228"/>
      <c r="D917" s="228"/>
      <c r="E917" s="228"/>
      <c r="F917" s="228"/>
      <c r="G917" s="8" t="s">
        <v>60</v>
      </c>
      <c r="H917" s="4">
        <v>3975</v>
      </c>
      <c r="I917" s="9">
        <v>0.01</v>
      </c>
      <c r="J917" s="9">
        <f t="shared" si="52"/>
        <v>39.75</v>
      </c>
      <c r="K917" s="1"/>
      <c r="L917" s="1"/>
      <c r="M917" s="1"/>
      <c r="N917" s="1"/>
      <c r="O917" s="1"/>
      <c r="P917" s="1"/>
      <c r="Q917" s="1"/>
      <c r="R917" s="1"/>
      <c r="S917" s="1"/>
      <c r="T917" s="1"/>
      <c r="U917" s="1"/>
      <c r="V917" s="1"/>
      <c r="W917" s="1"/>
      <c r="X917" s="1"/>
      <c r="Y917" s="1"/>
      <c r="Z917" s="1"/>
    </row>
    <row r="918" spans="1:26" ht="15.75" customHeight="1">
      <c r="A918" s="229">
        <v>12</v>
      </c>
      <c r="B918" s="229" t="s">
        <v>12</v>
      </c>
      <c r="C918" s="229" t="s">
        <v>13</v>
      </c>
      <c r="D918" s="229" t="s">
        <v>12</v>
      </c>
      <c r="E918" s="229" t="s">
        <v>14</v>
      </c>
      <c r="F918" s="229" t="s">
        <v>337</v>
      </c>
      <c r="G918" s="8" t="s">
        <v>16</v>
      </c>
      <c r="H918" s="4">
        <v>0</v>
      </c>
      <c r="I918" s="9">
        <v>7.5</v>
      </c>
      <c r="J918" s="9">
        <f t="shared" si="52"/>
        <v>0</v>
      </c>
      <c r="K918" s="1"/>
      <c r="L918" s="1"/>
      <c r="M918" s="1"/>
      <c r="N918" s="1"/>
      <c r="O918" s="1"/>
      <c r="P918" s="1"/>
      <c r="Q918" s="1"/>
      <c r="R918" s="1"/>
      <c r="S918" s="1"/>
      <c r="T918" s="1"/>
      <c r="U918" s="1"/>
      <c r="V918" s="1"/>
      <c r="W918" s="1"/>
      <c r="X918" s="1"/>
      <c r="Y918" s="1"/>
      <c r="Z918" s="1"/>
    </row>
    <row r="919" spans="1:26" ht="15.75" customHeight="1">
      <c r="A919" s="227"/>
      <c r="B919" s="227"/>
      <c r="C919" s="227"/>
      <c r="D919" s="227"/>
      <c r="E919" s="227"/>
      <c r="F919" s="227"/>
      <c r="G919" s="8" t="s">
        <v>326</v>
      </c>
      <c r="H919" s="4">
        <v>0</v>
      </c>
      <c r="I919" s="9">
        <v>0.01</v>
      </c>
      <c r="J919" s="9">
        <f t="shared" si="52"/>
        <v>0</v>
      </c>
      <c r="K919" s="1"/>
      <c r="L919" s="1"/>
      <c r="M919" s="1"/>
      <c r="N919" s="1"/>
      <c r="O919" s="1"/>
      <c r="P919" s="1"/>
      <c r="Q919" s="1"/>
      <c r="R919" s="1"/>
      <c r="S919" s="1"/>
      <c r="T919" s="1"/>
      <c r="U919" s="1"/>
      <c r="V919" s="1"/>
      <c r="W919" s="1"/>
      <c r="X919" s="1"/>
      <c r="Y919" s="1"/>
      <c r="Z919" s="1"/>
    </row>
    <row r="920" spans="1:26" ht="15.75" customHeight="1">
      <c r="A920" s="227"/>
      <c r="B920" s="227"/>
      <c r="C920" s="227"/>
      <c r="D920" s="227"/>
      <c r="E920" s="227"/>
      <c r="F920" s="227"/>
      <c r="G920" s="8" t="s">
        <v>36</v>
      </c>
      <c r="H920" s="4">
        <v>0</v>
      </c>
      <c r="I920" s="9">
        <v>7.5</v>
      </c>
      <c r="J920" s="9">
        <f t="shared" si="52"/>
        <v>0</v>
      </c>
      <c r="K920" s="1"/>
      <c r="L920" s="1"/>
      <c r="M920" s="1"/>
      <c r="N920" s="1"/>
      <c r="O920" s="1"/>
      <c r="P920" s="1"/>
      <c r="Q920" s="1"/>
      <c r="R920" s="1"/>
      <c r="S920" s="1"/>
      <c r="T920" s="1"/>
      <c r="U920" s="1"/>
      <c r="V920" s="1"/>
      <c r="W920" s="1"/>
      <c r="X920" s="1"/>
      <c r="Y920" s="1"/>
      <c r="Z920" s="1"/>
    </row>
    <row r="921" spans="1:26" ht="15.75" customHeight="1">
      <c r="A921" s="227"/>
      <c r="B921" s="227"/>
      <c r="C921" s="227"/>
      <c r="D921" s="227"/>
      <c r="E921" s="227"/>
      <c r="F921" s="227"/>
      <c r="G921" s="8" t="s">
        <v>80</v>
      </c>
      <c r="H921" s="4">
        <v>0</v>
      </c>
      <c r="I921" s="9">
        <v>0.5</v>
      </c>
      <c r="J921" s="9">
        <f t="shared" si="52"/>
        <v>0</v>
      </c>
      <c r="K921" s="1"/>
      <c r="L921" s="1"/>
      <c r="M921" s="1"/>
      <c r="N921" s="1"/>
      <c r="O921" s="1"/>
      <c r="P921" s="1"/>
      <c r="Q921" s="1"/>
      <c r="R921" s="1"/>
      <c r="S921" s="1"/>
      <c r="T921" s="1"/>
      <c r="U921" s="1"/>
      <c r="V921" s="1"/>
      <c r="W921" s="1"/>
      <c r="X921" s="1"/>
      <c r="Y921" s="1"/>
      <c r="Z921" s="1"/>
    </row>
    <row r="922" spans="1:26" ht="15.75" customHeight="1">
      <c r="A922" s="227"/>
      <c r="B922" s="227"/>
      <c r="C922" s="227"/>
      <c r="D922" s="227"/>
      <c r="E922" s="227"/>
      <c r="F922" s="227"/>
      <c r="G922" s="8" t="s">
        <v>82</v>
      </c>
      <c r="H922" s="4">
        <v>1</v>
      </c>
      <c r="I922" s="9">
        <v>0.5</v>
      </c>
      <c r="J922" s="9">
        <f t="shared" si="52"/>
        <v>0.5</v>
      </c>
      <c r="K922" s="1"/>
      <c r="L922" s="1"/>
      <c r="M922" s="1"/>
      <c r="N922" s="1"/>
      <c r="O922" s="1"/>
      <c r="P922" s="1"/>
      <c r="Q922" s="1"/>
      <c r="R922" s="1"/>
      <c r="S922" s="1"/>
      <c r="T922" s="1"/>
      <c r="U922" s="1"/>
      <c r="V922" s="1"/>
      <c r="W922" s="1"/>
      <c r="X922" s="1"/>
      <c r="Y922" s="1"/>
      <c r="Z922" s="1"/>
    </row>
    <row r="923" spans="1:26" ht="15.75" customHeight="1">
      <c r="A923" s="227"/>
      <c r="B923" s="227"/>
      <c r="C923" s="227"/>
      <c r="D923" s="227"/>
      <c r="E923" s="227"/>
      <c r="F923" s="227"/>
      <c r="G923" s="8" t="s">
        <v>59</v>
      </c>
      <c r="H923" s="4">
        <v>0</v>
      </c>
      <c r="I923" s="9">
        <v>0.25</v>
      </c>
      <c r="J923" s="9">
        <f t="shared" si="52"/>
        <v>0</v>
      </c>
      <c r="K923" s="1"/>
      <c r="L923" s="1"/>
      <c r="M923" s="1"/>
      <c r="N923" s="1"/>
      <c r="O923" s="1"/>
      <c r="P923" s="1"/>
      <c r="Q923" s="1"/>
      <c r="R923" s="1"/>
      <c r="S923" s="1"/>
      <c r="T923" s="1"/>
      <c r="U923" s="1"/>
      <c r="V923" s="1"/>
      <c r="W923" s="1"/>
      <c r="X923" s="1"/>
      <c r="Y923" s="1"/>
      <c r="Z923" s="1"/>
    </row>
    <row r="924" spans="1:26" ht="15.75" customHeight="1">
      <c r="A924" s="228"/>
      <c r="B924" s="228"/>
      <c r="C924" s="228"/>
      <c r="D924" s="228"/>
      <c r="E924" s="228"/>
      <c r="F924" s="228"/>
      <c r="G924" s="8" t="s">
        <v>60</v>
      </c>
      <c r="H924" s="4">
        <v>1000</v>
      </c>
      <c r="I924" s="9">
        <v>0.01</v>
      </c>
      <c r="J924" s="9">
        <f t="shared" si="52"/>
        <v>10</v>
      </c>
      <c r="K924" s="1"/>
      <c r="L924" s="1"/>
      <c r="M924" s="1"/>
      <c r="N924" s="1"/>
      <c r="O924" s="1"/>
      <c r="P924" s="1"/>
      <c r="Q924" s="1"/>
      <c r="R924" s="1"/>
      <c r="S924" s="1"/>
      <c r="T924" s="1"/>
      <c r="U924" s="1"/>
      <c r="V924" s="1"/>
      <c r="W924" s="1"/>
      <c r="X924" s="1"/>
      <c r="Y924" s="1"/>
      <c r="Z924" s="1"/>
    </row>
    <row r="925" spans="1:26" ht="15.75" customHeight="1">
      <c r="A925" s="239" t="s">
        <v>14</v>
      </c>
      <c r="B925" s="234"/>
      <c r="C925" s="234"/>
      <c r="D925" s="234"/>
      <c r="E925" s="236"/>
      <c r="F925" s="4" t="s">
        <v>117</v>
      </c>
      <c r="G925" s="8"/>
      <c r="H925" s="4"/>
      <c r="I925" s="9"/>
      <c r="J925" s="9"/>
      <c r="K925" s="1"/>
      <c r="L925" s="1"/>
      <c r="M925" s="1"/>
      <c r="N925" s="1"/>
      <c r="O925" s="1"/>
      <c r="P925" s="1"/>
      <c r="Q925" s="1"/>
      <c r="R925" s="1"/>
      <c r="S925" s="1"/>
      <c r="T925" s="1"/>
      <c r="U925" s="1"/>
      <c r="V925" s="1"/>
      <c r="W925" s="1"/>
      <c r="X925" s="1"/>
      <c r="Y925" s="1"/>
      <c r="Z925" s="1"/>
    </row>
    <row r="926" spans="1:26" ht="15.75" customHeight="1">
      <c r="A926" s="1"/>
      <c r="B926" s="1"/>
      <c r="C926" s="1"/>
      <c r="D926" s="1"/>
      <c r="E926" s="1"/>
      <c r="F926" s="1"/>
      <c r="G926" s="1"/>
      <c r="H926" s="1"/>
      <c r="I926" s="43"/>
      <c r="J926" s="43"/>
      <c r="K926" s="1"/>
      <c r="L926" s="1"/>
      <c r="M926" s="1"/>
      <c r="N926" s="1"/>
      <c r="O926" s="1"/>
      <c r="P926" s="1"/>
      <c r="Q926" s="1"/>
      <c r="R926" s="1"/>
      <c r="S926" s="1"/>
      <c r="T926" s="1"/>
      <c r="U926" s="1"/>
      <c r="V926" s="1"/>
      <c r="W926" s="1"/>
      <c r="X926" s="1"/>
      <c r="Y926" s="1"/>
      <c r="Z926" s="1"/>
    </row>
    <row r="927" spans="1:26" ht="15.75" customHeight="1">
      <c r="A927" s="229">
        <v>1</v>
      </c>
      <c r="B927" s="229" t="s">
        <v>12</v>
      </c>
      <c r="C927" s="229" t="s">
        <v>13</v>
      </c>
      <c r="D927" s="229" t="s">
        <v>12</v>
      </c>
      <c r="E927" s="229" t="s">
        <v>68</v>
      </c>
      <c r="F927" s="240" t="s">
        <v>338</v>
      </c>
      <c r="G927" s="8" t="s">
        <v>70</v>
      </c>
      <c r="H927" s="4">
        <v>500</v>
      </c>
      <c r="I927" s="9">
        <v>0.01</v>
      </c>
      <c r="J927" s="9">
        <f t="shared" ref="J927:J929" si="53">H927*I927</f>
        <v>5</v>
      </c>
      <c r="K927" s="1"/>
      <c r="L927" s="1"/>
      <c r="M927" s="1"/>
      <c r="N927" s="1"/>
      <c r="O927" s="1"/>
      <c r="P927" s="1"/>
      <c r="Q927" s="1"/>
      <c r="R927" s="1"/>
      <c r="S927" s="1"/>
      <c r="T927" s="1"/>
      <c r="U927" s="1"/>
      <c r="V927" s="1"/>
      <c r="W927" s="1"/>
      <c r="X927" s="1"/>
      <c r="Y927" s="1"/>
      <c r="Z927" s="1"/>
    </row>
    <row r="928" spans="1:26" ht="15.75" customHeight="1">
      <c r="A928" s="227"/>
      <c r="B928" s="227"/>
      <c r="C928" s="227"/>
      <c r="D928" s="227"/>
      <c r="E928" s="227"/>
      <c r="F928" s="227"/>
      <c r="G928" s="8" t="s">
        <v>71</v>
      </c>
      <c r="H928" s="4">
        <v>0</v>
      </c>
      <c r="I928" s="9">
        <v>3.5</v>
      </c>
      <c r="J928" s="9">
        <f t="shared" si="53"/>
        <v>0</v>
      </c>
      <c r="K928" s="1"/>
      <c r="L928" s="1"/>
      <c r="M928" s="1"/>
      <c r="N928" s="1"/>
      <c r="O928" s="1"/>
      <c r="P928" s="1"/>
      <c r="Q928" s="1"/>
      <c r="R928" s="1"/>
      <c r="S928" s="1"/>
      <c r="T928" s="1"/>
      <c r="U928" s="1"/>
      <c r="V928" s="1"/>
      <c r="W928" s="1"/>
      <c r="X928" s="1"/>
      <c r="Y928" s="1"/>
      <c r="Z928" s="1"/>
    </row>
    <row r="929" spans="1:26" ht="15.75" customHeight="1">
      <c r="A929" s="228"/>
      <c r="B929" s="228"/>
      <c r="C929" s="228"/>
      <c r="D929" s="228"/>
      <c r="E929" s="228"/>
      <c r="F929" s="228"/>
      <c r="G929" s="8" t="s">
        <v>85</v>
      </c>
      <c r="H929" s="4">
        <v>0</v>
      </c>
      <c r="I929" s="9">
        <v>0.5</v>
      </c>
      <c r="J929" s="9">
        <f t="shared" si="53"/>
        <v>0</v>
      </c>
      <c r="K929" s="1"/>
      <c r="L929" s="1"/>
      <c r="M929" s="1"/>
      <c r="N929" s="1"/>
      <c r="O929" s="1"/>
      <c r="P929" s="1"/>
      <c r="Q929" s="1"/>
      <c r="R929" s="1"/>
      <c r="S929" s="1"/>
      <c r="T929" s="1"/>
      <c r="U929" s="1"/>
      <c r="V929" s="1"/>
      <c r="W929" s="1"/>
      <c r="X929" s="1"/>
      <c r="Y929" s="1"/>
      <c r="Z929" s="1"/>
    </row>
    <row r="930" spans="1:26" ht="15.75" customHeight="1">
      <c r="A930" s="239" t="s">
        <v>339</v>
      </c>
      <c r="B930" s="234"/>
      <c r="C930" s="234"/>
      <c r="D930" s="234"/>
      <c r="E930" s="236"/>
      <c r="F930" s="4" t="s">
        <v>117</v>
      </c>
      <c r="G930" s="8"/>
      <c r="H930" s="4"/>
      <c r="I930" s="9"/>
      <c r="J930" s="44">
        <f>SUM(J841:J929)</f>
        <v>390.5</v>
      </c>
      <c r="K930" s="1"/>
      <c r="L930" s="1"/>
      <c r="M930" s="1"/>
      <c r="N930" s="1"/>
      <c r="O930" s="1"/>
      <c r="P930" s="1"/>
      <c r="Q930" s="1"/>
      <c r="R930" s="1"/>
      <c r="S930" s="1"/>
      <c r="T930" s="1"/>
      <c r="U930" s="1"/>
      <c r="V930" s="1"/>
      <c r="W930" s="1"/>
      <c r="X930" s="1"/>
      <c r="Y930" s="1"/>
      <c r="Z930" s="1"/>
    </row>
    <row r="931" spans="1:26" ht="15.75" customHeight="1">
      <c r="A931" s="45"/>
      <c r="B931" s="45"/>
      <c r="C931" s="45"/>
      <c r="D931" s="45"/>
      <c r="E931" s="45"/>
      <c r="F931" s="46"/>
      <c r="G931" s="46"/>
      <c r="H931" s="46"/>
      <c r="I931" s="46"/>
      <c r="J931" s="47">
        <f>J930+J840+J567+J318+J306+J165+J81+J70</f>
        <v>4091.5</v>
      </c>
      <c r="K931" s="1"/>
      <c r="L931" s="1"/>
      <c r="M931" s="1"/>
      <c r="N931" s="1"/>
      <c r="O931" s="1"/>
      <c r="P931" s="1"/>
      <c r="Q931" s="1"/>
      <c r="R931" s="1"/>
      <c r="S931" s="1"/>
      <c r="T931" s="1"/>
      <c r="U931" s="1"/>
      <c r="V931" s="1"/>
      <c r="W931" s="1"/>
      <c r="X931" s="1"/>
      <c r="Y931" s="1"/>
      <c r="Z931" s="1"/>
    </row>
    <row r="932" spans="1:26"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5.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5.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5.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5.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444">
    <mergeCell ref="A806:A812"/>
    <mergeCell ref="B806:B812"/>
    <mergeCell ref="C806:C812"/>
    <mergeCell ref="D806:D812"/>
    <mergeCell ref="E806:E812"/>
    <mergeCell ref="F806:F812"/>
    <mergeCell ref="A813:A819"/>
    <mergeCell ref="F813:F819"/>
    <mergeCell ref="D883:D889"/>
    <mergeCell ref="E883:E889"/>
    <mergeCell ref="A876:A882"/>
    <mergeCell ref="B876:B882"/>
    <mergeCell ref="C876:C882"/>
    <mergeCell ref="D876:D882"/>
    <mergeCell ref="E876:E882"/>
    <mergeCell ref="F876:F882"/>
    <mergeCell ref="A883:A889"/>
    <mergeCell ref="F883:F889"/>
    <mergeCell ref="B792:B798"/>
    <mergeCell ref="C792:C798"/>
    <mergeCell ref="D792:D798"/>
    <mergeCell ref="E792:E798"/>
    <mergeCell ref="F792:F798"/>
    <mergeCell ref="A792:A798"/>
    <mergeCell ref="A799:A805"/>
    <mergeCell ref="B799:B805"/>
    <mergeCell ref="C799:C805"/>
    <mergeCell ref="D799:D805"/>
    <mergeCell ref="E799:E805"/>
    <mergeCell ref="F799:F805"/>
    <mergeCell ref="A771:A777"/>
    <mergeCell ref="B771:B777"/>
    <mergeCell ref="C771:C777"/>
    <mergeCell ref="D771:D777"/>
    <mergeCell ref="E771:E777"/>
    <mergeCell ref="F771:F777"/>
    <mergeCell ref="D785:D791"/>
    <mergeCell ref="E785:E791"/>
    <mergeCell ref="A778:A784"/>
    <mergeCell ref="B778:B784"/>
    <mergeCell ref="C778:C784"/>
    <mergeCell ref="D778:D784"/>
    <mergeCell ref="E778:E784"/>
    <mergeCell ref="F778:F784"/>
    <mergeCell ref="A785:A791"/>
    <mergeCell ref="F785:F791"/>
    <mergeCell ref="B785:B791"/>
    <mergeCell ref="C785:C791"/>
    <mergeCell ref="F757:F763"/>
    <mergeCell ref="B757:B763"/>
    <mergeCell ref="C757:C763"/>
    <mergeCell ref="B764:B770"/>
    <mergeCell ref="C764:C770"/>
    <mergeCell ref="D764:D770"/>
    <mergeCell ref="E764:E770"/>
    <mergeCell ref="F764:F770"/>
    <mergeCell ref="A764:A770"/>
    <mergeCell ref="A930:E930"/>
    <mergeCell ref="B729:B735"/>
    <mergeCell ref="C729:C735"/>
    <mergeCell ref="B736:B742"/>
    <mergeCell ref="C736:C742"/>
    <mergeCell ref="D736:D742"/>
    <mergeCell ref="E736:E742"/>
    <mergeCell ref="F736:F742"/>
    <mergeCell ref="A736:A742"/>
    <mergeCell ref="A743:A749"/>
    <mergeCell ref="B743:B749"/>
    <mergeCell ref="C743:C749"/>
    <mergeCell ref="D743:D749"/>
    <mergeCell ref="E743:E749"/>
    <mergeCell ref="F743:F749"/>
    <mergeCell ref="D757:D763"/>
    <mergeCell ref="E757:E763"/>
    <mergeCell ref="A750:A756"/>
    <mergeCell ref="B750:B756"/>
    <mergeCell ref="C750:C756"/>
    <mergeCell ref="D750:D756"/>
    <mergeCell ref="E750:E756"/>
    <mergeCell ref="F750:F756"/>
    <mergeCell ref="A757:A763"/>
    <mergeCell ref="A862:A868"/>
    <mergeCell ref="A869:A875"/>
    <mergeCell ref="B869:B875"/>
    <mergeCell ref="C869:C875"/>
    <mergeCell ref="D869:D875"/>
    <mergeCell ref="E869:E875"/>
    <mergeCell ref="F869:F875"/>
    <mergeCell ref="B848:B854"/>
    <mergeCell ref="C848:C854"/>
    <mergeCell ref="A855:A861"/>
    <mergeCell ref="B855:B861"/>
    <mergeCell ref="C855:C861"/>
    <mergeCell ref="B862:B868"/>
    <mergeCell ref="C862:C868"/>
    <mergeCell ref="A834:A836"/>
    <mergeCell ref="B834:B836"/>
    <mergeCell ref="C834:C836"/>
    <mergeCell ref="D834:D836"/>
    <mergeCell ref="E834:E836"/>
    <mergeCell ref="F834:F836"/>
    <mergeCell ref="A837:A839"/>
    <mergeCell ref="D848:D854"/>
    <mergeCell ref="E848:E854"/>
    <mergeCell ref="A841:A847"/>
    <mergeCell ref="B841:B847"/>
    <mergeCell ref="C841:C847"/>
    <mergeCell ref="D841:D847"/>
    <mergeCell ref="E841:E847"/>
    <mergeCell ref="F841:F847"/>
    <mergeCell ref="A848:A854"/>
    <mergeCell ref="F848:F854"/>
    <mergeCell ref="A918:A924"/>
    <mergeCell ref="B918:B924"/>
    <mergeCell ref="C918:C924"/>
    <mergeCell ref="D918:D924"/>
    <mergeCell ref="F918:F924"/>
    <mergeCell ref="E918:E924"/>
    <mergeCell ref="A925:E925"/>
    <mergeCell ref="A927:A929"/>
    <mergeCell ref="B927:B929"/>
    <mergeCell ref="C927:C929"/>
    <mergeCell ref="D927:D929"/>
    <mergeCell ref="F927:F929"/>
    <mergeCell ref="E927:E929"/>
    <mergeCell ref="A890:A896"/>
    <mergeCell ref="A897:A903"/>
    <mergeCell ref="B897:B903"/>
    <mergeCell ref="C897:C903"/>
    <mergeCell ref="D897:D903"/>
    <mergeCell ref="E897:E903"/>
    <mergeCell ref="F897:F903"/>
    <mergeCell ref="D911:D917"/>
    <mergeCell ref="E911:E917"/>
    <mergeCell ref="A904:A910"/>
    <mergeCell ref="B904:B910"/>
    <mergeCell ref="C904:C910"/>
    <mergeCell ref="D904:D910"/>
    <mergeCell ref="E904:E910"/>
    <mergeCell ref="F904:F910"/>
    <mergeCell ref="A911:A917"/>
    <mergeCell ref="F911:F917"/>
    <mergeCell ref="B911:B917"/>
    <mergeCell ref="C911:C917"/>
    <mergeCell ref="B837:B839"/>
    <mergeCell ref="C837:C839"/>
    <mergeCell ref="F837:F839"/>
    <mergeCell ref="B883:B889"/>
    <mergeCell ref="C883:C889"/>
    <mergeCell ref="B890:B896"/>
    <mergeCell ref="C890:C896"/>
    <mergeCell ref="D890:D896"/>
    <mergeCell ref="E890:E896"/>
    <mergeCell ref="F890:F896"/>
    <mergeCell ref="D837:D839"/>
    <mergeCell ref="E837:E839"/>
    <mergeCell ref="D855:D861"/>
    <mergeCell ref="E855:E861"/>
    <mergeCell ref="F855:F861"/>
    <mergeCell ref="D862:D868"/>
    <mergeCell ref="E862:E868"/>
    <mergeCell ref="F862:F868"/>
    <mergeCell ref="A610:A616"/>
    <mergeCell ref="B610:B616"/>
    <mergeCell ref="C610:C616"/>
    <mergeCell ref="D610:D616"/>
    <mergeCell ref="E610:E616"/>
    <mergeCell ref="F610:F616"/>
    <mergeCell ref="A617:A623"/>
    <mergeCell ref="F617:F623"/>
    <mergeCell ref="A631:A637"/>
    <mergeCell ref="A603:A609"/>
    <mergeCell ref="B603:B609"/>
    <mergeCell ref="C603:C609"/>
    <mergeCell ref="D603:D609"/>
    <mergeCell ref="E603:E609"/>
    <mergeCell ref="F603:F609"/>
    <mergeCell ref="B582:B588"/>
    <mergeCell ref="C582:C588"/>
    <mergeCell ref="A589:A595"/>
    <mergeCell ref="B589:B595"/>
    <mergeCell ref="C589:C595"/>
    <mergeCell ref="B596:B602"/>
    <mergeCell ref="C596:C602"/>
    <mergeCell ref="D582:D588"/>
    <mergeCell ref="E582:E588"/>
    <mergeCell ref="D589:D595"/>
    <mergeCell ref="E589:E595"/>
    <mergeCell ref="F589:F595"/>
    <mergeCell ref="D596:D602"/>
    <mergeCell ref="E596:E602"/>
    <mergeCell ref="F596:F602"/>
    <mergeCell ref="A575:A581"/>
    <mergeCell ref="B575:B581"/>
    <mergeCell ref="C575:C581"/>
    <mergeCell ref="D575:D581"/>
    <mergeCell ref="E575:E581"/>
    <mergeCell ref="F575:F581"/>
    <mergeCell ref="A582:A588"/>
    <mergeCell ref="F582:F588"/>
    <mergeCell ref="A596:A602"/>
    <mergeCell ref="B813:B819"/>
    <mergeCell ref="C813:C819"/>
    <mergeCell ref="B820:B826"/>
    <mergeCell ref="C820:C826"/>
    <mergeCell ref="D820:D826"/>
    <mergeCell ref="E820:E826"/>
    <mergeCell ref="F820:F826"/>
    <mergeCell ref="A820:A826"/>
    <mergeCell ref="A827:A833"/>
    <mergeCell ref="B827:B833"/>
    <mergeCell ref="C827:C833"/>
    <mergeCell ref="D827:D833"/>
    <mergeCell ref="E827:E833"/>
    <mergeCell ref="F827:F833"/>
    <mergeCell ref="D813:D819"/>
    <mergeCell ref="E813:E819"/>
    <mergeCell ref="D729:D735"/>
    <mergeCell ref="E729:E735"/>
    <mergeCell ref="A722:A728"/>
    <mergeCell ref="B722:B728"/>
    <mergeCell ref="C722:C728"/>
    <mergeCell ref="D722:D728"/>
    <mergeCell ref="E722:E728"/>
    <mergeCell ref="F722:F728"/>
    <mergeCell ref="A729:A735"/>
    <mergeCell ref="F729:F735"/>
    <mergeCell ref="B708:B714"/>
    <mergeCell ref="C708:C714"/>
    <mergeCell ref="D708:D714"/>
    <mergeCell ref="E708:E714"/>
    <mergeCell ref="F708:F714"/>
    <mergeCell ref="A708:A714"/>
    <mergeCell ref="A715:A721"/>
    <mergeCell ref="B715:B721"/>
    <mergeCell ref="C715:C721"/>
    <mergeCell ref="D715:D721"/>
    <mergeCell ref="E715:E721"/>
    <mergeCell ref="F715:F721"/>
    <mergeCell ref="D701:D707"/>
    <mergeCell ref="E701:E707"/>
    <mergeCell ref="A694:A700"/>
    <mergeCell ref="B694:B700"/>
    <mergeCell ref="C694:C700"/>
    <mergeCell ref="D694:D700"/>
    <mergeCell ref="E694:E700"/>
    <mergeCell ref="F694:F700"/>
    <mergeCell ref="A701:A707"/>
    <mergeCell ref="F701:F707"/>
    <mergeCell ref="B701:B707"/>
    <mergeCell ref="C701:C707"/>
    <mergeCell ref="B680:B686"/>
    <mergeCell ref="C680:C686"/>
    <mergeCell ref="D680:D686"/>
    <mergeCell ref="E680:E686"/>
    <mergeCell ref="F680:F686"/>
    <mergeCell ref="A680:A686"/>
    <mergeCell ref="A687:A693"/>
    <mergeCell ref="B687:B693"/>
    <mergeCell ref="C687:C693"/>
    <mergeCell ref="D687:D693"/>
    <mergeCell ref="E687:E693"/>
    <mergeCell ref="F687:F693"/>
    <mergeCell ref="D673:D679"/>
    <mergeCell ref="E673:E679"/>
    <mergeCell ref="A666:A672"/>
    <mergeCell ref="B666:B672"/>
    <mergeCell ref="C666:C672"/>
    <mergeCell ref="D666:D672"/>
    <mergeCell ref="E666:E672"/>
    <mergeCell ref="F666:F672"/>
    <mergeCell ref="A673:A679"/>
    <mergeCell ref="F673:F679"/>
    <mergeCell ref="B673:B679"/>
    <mergeCell ref="C673:C679"/>
    <mergeCell ref="B617:B623"/>
    <mergeCell ref="C617:C623"/>
    <mergeCell ref="A624:A630"/>
    <mergeCell ref="B624:B630"/>
    <mergeCell ref="C624:C630"/>
    <mergeCell ref="B631:B637"/>
    <mergeCell ref="C631:C637"/>
    <mergeCell ref="E659:E665"/>
    <mergeCell ref="F659:F665"/>
    <mergeCell ref="B652:B658"/>
    <mergeCell ref="C652:C658"/>
    <mergeCell ref="F652:F658"/>
    <mergeCell ref="A659:A665"/>
    <mergeCell ref="B659:B665"/>
    <mergeCell ref="C659:C665"/>
    <mergeCell ref="D659:D665"/>
    <mergeCell ref="A638:A644"/>
    <mergeCell ref="B638:B644"/>
    <mergeCell ref="C638:C644"/>
    <mergeCell ref="D638:D644"/>
    <mergeCell ref="E638:E644"/>
    <mergeCell ref="F638:F644"/>
    <mergeCell ref="E559:E565"/>
    <mergeCell ref="A568:A574"/>
    <mergeCell ref="B568:B574"/>
    <mergeCell ref="C568:C574"/>
    <mergeCell ref="D568:D574"/>
    <mergeCell ref="E568:E574"/>
    <mergeCell ref="F568:F574"/>
    <mergeCell ref="D652:D658"/>
    <mergeCell ref="E652:E658"/>
    <mergeCell ref="A645:A651"/>
    <mergeCell ref="B645:B651"/>
    <mergeCell ref="C645:C651"/>
    <mergeCell ref="D645:D651"/>
    <mergeCell ref="E645:E651"/>
    <mergeCell ref="F645:F651"/>
    <mergeCell ref="A652:A658"/>
    <mergeCell ref="D617:D623"/>
    <mergeCell ref="E617:E623"/>
    <mergeCell ref="D624:D630"/>
    <mergeCell ref="E624:E630"/>
    <mergeCell ref="F624:F630"/>
    <mergeCell ref="D631:D637"/>
    <mergeCell ref="E631:E637"/>
    <mergeCell ref="F631:F637"/>
    <mergeCell ref="G306:H306"/>
    <mergeCell ref="A308:A314"/>
    <mergeCell ref="D308:D314"/>
    <mergeCell ref="E308:E314"/>
    <mergeCell ref="D315:D317"/>
    <mergeCell ref="E315:E317"/>
    <mergeCell ref="E319:E325"/>
    <mergeCell ref="G319:G325"/>
    <mergeCell ref="E327:E333"/>
    <mergeCell ref="F283:F286"/>
    <mergeCell ref="B308:B314"/>
    <mergeCell ref="C308:C314"/>
    <mergeCell ref="A315:A317"/>
    <mergeCell ref="B315:B317"/>
    <mergeCell ref="C315:C317"/>
    <mergeCell ref="A288:A289"/>
    <mergeCell ref="A291:A293"/>
    <mergeCell ref="A294:A297"/>
    <mergeCell ref="A298:A302"/>
    <mergeCell ref="A303:A305"/>
    <mergeCell ref="E495:E501"/>
    <mergeCell ref="E503:E509"/>
    <mergeCell ref="E511:E517"/>
    <mergeCell ref="E519:E525"/>
    <mergeCell ref="E527:E533"/>
    <mergeCell ref="E535:E541"/>
    <mergeCell ref="E543:E549"/>
    <mergeCell ref="E551:E557"/>
    <mergeCell ref="A267:A275"/>
    <mergeCell ref="A278:A280"/>
    <mergeCell ref="A281:A282"/>
    <mergeCell ref="A283:A286"/>
    <mergeCell ref="B283:B286"/>
    <mergeCell ref="C283:C286"/>
    <mergeCell ref="E335:E341"/>
    <mergeCell ref="E343:E349"/>
    <mergeCell ref="E351:E357"/>
    <mergeCell ref="E359:E365"/>
    <mergeCell ref="E367:E373"/>
    <mergeCell ref="E375:E381"/>
    <mergeCell ref="E383:E389"/>
    <mergeCell ref="E391:E397"/>
    <mergeCell ref="E399:E405"/>
    <mergeCell ref="E407:E413"/>
    <mergeCell ref="A248:A256"/>
    <mergeCell ref="A257:A264"/>
    <mergeCell ref="A265:A266"/>
    <mergeCell ref="E447:E453"/>
    <mergeCell ref="E455:E461"/>
    <mergeCell ref="E463:E469"/>
    <mergeCell ref="E471:E477"/>
    <mergeCell ref="E479:E485"/>
    <mergeCell ref="E487:E493"/>
    <mergeCell ref="E415:E421"/>
    <mergeCell ref="E423:E429"/>
    <mergeCell ref="E431:E437"/>
    <mergeCell ref="E439:E445"/>
    <mergeCell ref="B82:B164"/>
    <mergeCell ref="A167:A178"/>
    <mergeCell ref="B167:B178"/>
    <mergeCell ref="C167:C178"/>
    <mergeCell ref="A179:A189"/>
    <mergeCell ref="A210:A221"/>
    <mergeCell ref="A222:A227"/>
    <mergeCell ref="A228:A237"/>
    <mergeCell ref="A238:A247"/>
    <mergeCell ref="I59:I66"/>
    <mergeCell ref="J59:J66"/>
    <mergeCell ref="A1:J1"/>
    <mergeCell ref="A2:J2"/>
    <mergeCell ref="C4:C69"/>
    <mergeCell ref="D4:D69"/>
    <mergeCell ref="E4:E66"/>
    <mergeCell ref="J23:J24"/>
    <mergeCell ref="J49:J57"/>
    <mergeCell ref="E67:E69"/>
    <mergeCell ref="B4:B69"/>
    <mergeCell ref="A59:A66"/>
    <mergeCell ref="B200:B201"/>
    <mergeCell ref="C200:C201"/>
    <mergeCell ref="F200:F201"/>
    <mergeCell ref="F202:F206"/>
    <mergeCell ref="F207:F209"/>
    <mergeCell ref="A200:A201"/>
    <mergeCell ref="A202:A206"/>
    <mergeCell ref="B202:B206"/>
    <mergeCell ref="C202:C206"/>
    <mergeCell ref="A207:A209"/>
    <mergeCell ref="B207:B209"/>
    <mergeCell ref="C207:C209"/>
    <mergeCell ref="A25:A48"/>
    <mergeCell ref="G25:G48"/>
    <mergeCell ref="H25:H48"/>
    <mergeCell ref="I25:I48"/>
    <mergeCell ref="J25:J48"/>
    <mergeCell ref="B179:B189"/>
    <mergeCell ref="C179:C189"/>
    <mergeCell ref="F179:F189"/>
    <mergeCell ref="A190:A198"/>
    <mergeCell ref="B190:B198"/>
    <mergeCell ref="C190:C198"/>
    <mergeCell ref="F190:F198"/>
    <mergeCell ref="A49:A57"/>
    <mergeCell ref="G49:G57"/>
    <mergeCell ref="H49:H57"/>
    <mergeCell ref="I49:I57"/>
    <mergeCell ref="G59:G66"/>
    <mergeCell ref="H59:H66"/>
    <mergeCell ref="E71:E77"/>
    <mergeCell ref="E78:E80"/>
    <mergeCell ref="E82:E131"/>
    <mergeCell ref="E162:E164"/>
    <mergeCell ref="F162:F164"/>
    <mergeCell ref="F167:F178"/>
    <mergeCell ref="G4:G21"/>
    <mergeCell ref="H4:H21"/>
    <mergeCell ref="I4:I21"/>
    <mergeCell ref="J4:J21"/>
    <mergeCell ref="A23:A24"/>
    <mergeCell ref="G23:G24"/>
    <mergeCell ref="H23:H24"/>
    <mergeCell ref="I23:I24"/>
    <mergeCell ref="A4:A21"/>
  </mergeCells>
  <pageMargins left="0.56611243072050677" right="0.13064133016627077" top="0.75" bottom="0.75" header="0" footer="0"/>
  <pageSetup scale="60"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000"/>
  <sheetViews>
    <sheetView workbookViewId="0">
      <selection sqref="A1:I1"/>
    </sheetView>
  </sheetViews>
  <sheetFormatPr defaultColWidth="14.42578125" defaultRowHeight="15" customHeight="1"/>
  <cols>
    <col min="1" max="1" width="8.7109375" customWidth="1"/>
    <col min="2" max="2" width="15.42578125" customWidth="1"/>
    <col min="3" max="3" width="13.28515625" customWidth="1"/>
    <col min="4" max="4" width="14.7109375" customWidth="1"/>
    <col min="5" max="5" width="27.140625" customWidth="1"/>
    <col min="6" max="6" width="56.85546875" customWidth="1"/>
    <col min="7" max="7" width="17.28515625" customWidth="1"/>
    <col min="8" max="8" width="22.7109375" customWidth="1"/>
    <col min="9" max="9" width="14.5703125" customWidth="1"/>
    <col min="10" max="26" width="8.7109375" customWidth="1"/>
  </cols>
  <sheetData>
    <row r="1" spans="1:9" ht="18.75">
      <c r="A1" s="247" t="s">
        <v>340</v>
      </c>
      <c r="B1" s="234"/>
      <c r="C1" s="234"/>
      <c r="D1" s="234"/>
      <c r="E1" s="234"/>
      <c r="F1" s="234"/>
      <c r="G1" s="234"/>
      <c r="H1" s="234"/>
      <c r="I1" s="236"/>
    </row>
    <row r="2" spans="1:9" ht="18.75">
      <c r="A2" s="255" t="s">
        <v>341</v>
      </c>
      <c r="B2" s="234"/>
      <c r="C2" s="234"/>
      <c r="D2" s="234"/>
      <c r="E2" s="234"/>
      <c r="F2" s="234"/>
      <c r="G2" s="234"/>
      <c r="H2" s="234"/>
      <c r="I2" s="236"/>
    </row>
    <row r="3" spans="1:9" ht="56.25">
      <c r="A3" s="48" t="s">
        <v>342</v>
      </c>
      <c r="B3" s="49" t="s">
        <v>343</v>
      </c>
      <c r="C3" s="48" t="s">
        <v>344</v>
      </c>
      <c r="D3" s="48" t="s">
        <v>345</v>
      </c>
      <c r="E3" s="48" t="s">
        <v>346</v>
      </c>
      <c r="F3" s="48" t="s">
        <v>347</v>
      </c>
      <c r="G3" s="48" t="s">
        <v>348</v>
      </c>
      <c r="H3" s="48" t="s">
        <v>349</v>
      </c>
      <c r="I3" s="48" t="s">
        <v>350</v>
      </c>
    </row>
    <row r="4" spans="1:9" ht="15.75">
      <c r="A4" s="50">
        <v>1</v>
      </c>
      <c r="B4" s="51" t="s">
        <v>13</v>
      </c>
      <c r="C4" s="52" t="s">
        <v>351</v>
      </c>
      <c r="D4" s="52" t="s">
        <v>351</v>
      </c>
      <c r="E4" s="250" t="s">
        <v>352</v>
      </c>
      <c r="F4" s="53" t="s">
        <v>353</v>
      </c>
      <c r="G4" s="54">
        <v>2</v>
      </c>
      <c r="H4" s="55">
        <v>7.5</v>
      </c>
      <c r="I4" s="56">
        <f t="shared" ref="I4:I10" si="0">G4*H4</f>
        <v>15</v>
      </c>
    </row>
    <row r="5" spans="1:9" ht="15.75">
      <c r="A5" s="50">
        <v>2</v>
      </c>
      <c r="B5" s="51" t="s">
        <v>13</v>
      </c>
      <c r="C5" s="52" t="s">
        <v>351</v>
      </c>
      <c r="D5" s="52" t="s">
        <v>351</v>
      </c>
      <c r="E5" s="227"/>
      <c r="F5" s="53" t="s">
        <v>354</v>
      </c>
      <c r="G5" s="54">
        <v>0</v>
      </c>
      <c r="H5" s="55">
        <v>0.01</v>
      </c>
      <c r="I5" s="56">
        <f t="shared" si="0"/>
        <v>0</v>
      </c>
    </row>
    <row r="6" spans="1:9" ht="15.75">
      <c r="A6" s="50">
        <v>3</v>
      </c>
      <c r="B6" s="51" t="s">
        <v>13</v>
      </c>
      <c r="C6" s="52" t="s">
        <v>351</v>
      </c>
      <c r="D6" s="52" t="s">
        <v>351</v>
      </c>
      <c r="E6" s="227"/>
      <c r="F6" s="53" t="s">
        <v>355</v>
      </c>
      <c r="G6" s="54">
        <v>1</v>
      </c>
      <c r="H6" s="55">
        <v>7.5</v>
      </c>
      <c r="I6" s="56">
        <f t="shared" si="0"/>
        <v>7.5</v>
      </c>
    </row>
    <row r="7" spans="1:9" ht="31.5">
      <c r="A7" s="57">
        <v>4</v>
      </c>
      <c r="B7" s="51" t="s">
        <v>13</v>
      </c>
      <c r="C7" s="52" t="s">
        <v>351</v>
      </c>
      <c r="D7" s="52" t="s">
        <v>351</v>
      </c>
      <c r="E7" s="227"/>
      <c r="F7" s="53" t="s">
        <v>356</v>
      </c>
      <c r="G7" s="54">
        <v>1</v>
      </c>
      <c r="H7" s="55">
        <v>0.5</v>
      </c>
      <c r="I7" s="56">
        <f t="shared" si="0"/>
        <v>0.5</v>
      </c>
    </row>
    <row r="8" spans="1:9" ht="31.5">
      <c r="A8" s="50">
        <v>5</v>
      </c>
      <c r="B8" s="51" t="s">
        <v>13</v>
      </c>
      <c r="C8" s="52" t="s">
        <v>351</v>
      </c>
      <c r="D8" s="52" t="s">
        <v>351</v>
      </c>
      <c r="E8" s="227"/>
      <c r="F8" s="53" t="s">
        <v>357</v>
      </c>
      <c r="G8" s="54">
        <v>0</v>
      </c>
      <c r="H8" s="55">
        <v>0.5</v>
      </c>
      <c r="I8" s="56">
        <f t="shared" si="0"/>
        <v>0</v>
      </c>
    </row>
    <row r="9" spans="1:9" ht="15.75">
      <c r="A9" s="50">
        <v>6</v>
      </c>
      <c r="B9" s="51" t="s">
        <v>13</v>
      </c>
      <c r="C9" s="52" t="s">
        <v>351</v>
      </c>
      <c r="D9" s="52" t="s">
        <v>351</v>
      </c>
      <c r="E9" s="227"/>
      <c r="F9" s="53" t="s">
        <v>358</v>
      </c>
      <c r="G9" s="54">
        <v>0</v>
      </c>
      <c r="H9" s="55">
        <v>0.25</v>
      </c>
      <c r="I9" s="56">
        <f t="shared" si="0"/>
        <v>0</v>
      </c>
    </row>
    <row r="10" spans="1:9" ht="15.75">
      <c r="A10" s="57">
        <v>7</v>
      </c>
      <c r="B10" s="51" t="s">
        <v>13</v>
      </c>
      <c r="C10" s="52" t="s">
        <v>351</v>
      </c>
      <c r="D10" s="52" t="s">
        <v>351</v>
      </c>
      <c r="E10" s="228"/>
      <c r="F10" s="53" t="s">
        <v>359</v>
      </c>
      <c r="G10" s="54">
        <v>1500</v>
      </c>
      <c r="H10" s="55">
        <v>0.01</v>
      </c>
      <c r="I10" s="56">
        <f t="shared" si="0"/>
        <v>15</v>
      </c>
    </row>
    <row r="11" spans="1:9">
      <c r="B11" s="58"/>
      <c r="F11" s="59"/>
      <c r="H11" s="60" t="s">
        <v>360</v>
      </c>
      <c r="I11" s="61">
        <f>SUM(I4:I10)</f>
        <v>38</v>
      </c>
    </row>
    <row r="12" spans="1:9" ht="15.75">
      <c r="A12" s="50">
        <v>1</v>
      </c>
      <c r="B12" s="51" t="s">
        <v>13</v>
      </c>
      <c r="C12" s="52" t="s">
        <v>351</v>
      </c>
      <c r="D12" s="52" t="s">
        <v>351</v>
      </c>
      <c r="E12" s="250" t="s">
        <v>361</v>
      </c>
      <c r="F12" s="53" t="s">
        <v>362</v>
      </c>
      <c r="G12" s="54">
        <v>2</v>
      </c>
      <c r="H12" s="55">
        <v>7.5</v>
      </c>
      <c r="I12" s="56">
        <f t="shared" ref="I12:I18" si="1">G12*H12</f>
        <v>15</v>
      </c>
    </row>
    <row r="13" spans="1:9" ht="15.75">
      <c r="A13" s="50">
        <v>2</v>
      </c>
      <c r="B13" s="51" t="s">
        <v>13</v>
      </c>
      <c r="C13" s="52" t="s">
        <v>351</v>
      </c>
      <c r="D13" s="52" t="s">
        <v>351</v>
      </c>
      <c r="E13" s="227"/>
      <c r="F13" s="53" t="s">
        <v>363</v>
      </c>
      <c r="G13" s="54">
        <v>0</v>
      </c>
      <c r="H13" s="55">
        <v>0.01</v>
      </c>
      <c r="I13" s="56">
        <f t="shared" si="1"/>
        <v>0</v>
      </c>
    </row>
    <row r="14" spans="1:9" ht="15.75">
      <c r="A14" s="50">
        <v>3</v>
      </c>
      <c r="B14" s="51" t="s">
        <v>13</v>
      </c>
      <c r="C14" s="52" t="s">
        <v>351</v>
      </c>
      <c r="D14" s="52" t="s">
        <v>351</v>
      </c>
      <c r="E14" s="227"/>
      <c r="F14" s="53" t="s">
        <v>364</v>
      </c>
      <c r="G14" s="54">
        <v>0</v>
      </c>
      <c r="H14" s="55">
        <v>7.5</v>
      </c>
      <c r="I14" s="56">
        <f t="shared" si="1"/>
        <v>0</v>
      </c>
    </row>
    <row r="15" spans="1:9" ht="31.5">
      <c r="A15" s="57">
        <v>4</v>
      </c>
      <c r="B15" s="51" t="s">
        <v>13</v>
      </c>
      <c r="C15" s="52" t="s">
        <v>351</v>
      </c>
      <c r="D15" s="52" t="s">
        <v>351</v>
      </c>
      <c r="E15" s="227"/>
      <c r="F15" s="53" t="s">
        <v>365</v>
      </c>
      <c r="G15" s="54">
        <v>1</v>
      </c>
      <c r="H15" s="55">
        <v>0.5</v>
      </c>
      <c r="I15" s="56">
        <f t="shared" si="1"/>
        <v>0.5</v>
      </c>
    </row>
    <row r="16" spans="1:9" ht="31.5">
      <c r="A16" s="50">
        <v>5</v>
      </c>
      <c r="B16" s="51" t="s">
        <v>13</v>
      </c>
      <c r="C16" s="52" t="s">
        <v>351</v>
      </c>
      <c r="D16" s="52" t="s">
        <v>351</v>
      </c>
      <c r="E16" s="227"/>
      <c r="F16" s="53" t="s">
        <v>366</v>
      </c>
      <c r="G16" s="54">
        <v>0</v>
      </c>
      <c r="H16" s="55">
        <v>0.5</v>
      </c>
      <c r="I16" s="56">
        <f t="shared" si="1"/>
        <v>0</v>
      </c>
    </row>
    <row r="17" spans="1:9" ht="15.75">
      <c r="A17" s="50">
        <v>6</v>
      </c>
      <c r="B17" s="51" t="s">
        <v>13</v>
      </c>
      <c r="C17" s="52" t="s">
        <v>351</v>
      </c>
      <c r="D17" s="52" t="s">
        <v>351</v>
      </c>
      <c r="E17" s="227"/>
      <c r="F17" s="53" t="s">
        <v>367</v>
      </c>
      <c r="G17" s="54">
        <v>0</v>
      </c>
      <c r="H17" s="55">
        <v>0.25</v>
      </c>
      <c r="I17" s="56">
        <f t="shared" si="1"/>
        <v>0</v>
      </c>
    </row>
    <row r="18" spans="1:9" ht="15.75">
      <c r="A18" s="57">
        <v>7</v>
      </c>
      <c r="B18" s="51" t="s">
        <v>13</v>
      </c>
      <c r="C18" s="52" t="s">
        <v>351</v>
      </c>
      <c r="D18" s="52" t="s">
        <v>351</v>
      </c>
      <c r="E18" s="228"/>
      <c r="F18" s="53" t="s">
        <v>368</v>
      </c>
      <c r="G18" s="54">
        <v>1700</v>
      </c>
      <c r="H18" s="55">
        <v>0.01</v>
      </c>
      <c r="I18" s="56">
        <f t="shared" si="1"/>
        <v>17</v>
      </c>
    </row>
    <row r="19" spans="1:9">
      <c r="B19" s="58"/>
      <c r="F19" s="59"/>
      <c r="I19" s="61">
        <f>SUM(I12:I18)</f>
        <v>32.5</v>
      </c>
    </row>
    <row r="20" spans="1:9" ht="15.75">
      <c r="A20" s="50">
        <v>1</v>
      </c>
      <c r="B20" s="51" t="s">
        <v>13</v>
      </c>
      <c r="C20" s="52" t="s">
        <v>351</v>
      </c>
      <c r="D20" s="52" t="s">
        <v>351</v>
      </c>
      <c r="E20" s="250" t="s">
        <v>369</v>
      </c>
      <c r="F20" s="53" t="s">
        <v>370</v>
      </c>
      <c r="G20" s="54">
        <v>1</v>
      </c>
      <c r="H20" s="55">
        <v>7.5</v>
      </c>
      <c r="I20" s="56">
        <f t="shared" ref="I20:I26" si="2">G20*H20</f>
        <v>7.5</v>
      </c>
    </row>
    <row r="21" spans="1:9" ht="15.75" customHeight="1">
      <c r="A21" s="50">
        <v>2</v>
      </c>
      <c r="B21" s="51" t="s">
        <v>13</v>
      </c>
      <c r="C21" s="52" t="s">
        <v>351</v>
      </c>
      <c r="D21" s="52" t="s">
        <v>351</v>
      </c>
      <c r="E21" s="227"/>
      <c r="F21" s="53" t="s">
        <v>371</v>
      </c>
      <c r="G21" s="54">
        <v>0</v>
      </c>
      <c r="H21" s="55">
        <v>0.01</v>
      </c>
      <c r="I21" s="56">
        <f t="shared" si="2"/>
        <v>0</v>
      </c>
    </row>
    <row r="22" spans="1:9" ht="15.75" customHeight="1">
      <c r="A22" s="50">
        <v>3</v>
      </c>
      <c r="B22" s="51" t="s">
        <v>13</v>
      </c>
      <c r="C22" s="52" t="s">
        <v>351</v>
      </c>
      <c r="D22" s="52" t="s">
        <v>351</v>
      </c>
      <c r="E22" s="227"/>
      <c r="F22" s="53" t="s">
        <v>372</v>
      </c>
      <c r="G22" s="54">
        <v>0</v>
      </c>
      <c r="H22" s="55">
        <v>7.5</v>
      </c>
      <c r="I22" s="56">
        <f t="shared" si="2"/>
        <v>0</v>
      </c>
    </row>
    <row r="23" spans="1:9" ht="15.75" customHeight="1">
      <c r="A23" s="57">
        <v>4</v>
      </c>
      <c r="B23" s="51" t="s">
        <v>13</v>
      </c>
      <c r="C23" s="52" t="s">
        <v>351</v>
      </c>
      <c r="D23" s="52" t="s">
        <v>351</v>
      </c>
      <c r="E23" s="227"/>
      <c r="F23" s="53" t="s">
        <v>373</v>
      </c>
      <c r="G23" s="54">
        <v>0</v>
      </c>
      <c r="H23" s="55">
        <v>0.5</v>
      </c>
      <c r="I23" s="56">
        <f t="shared" si="2"/>
        <v>0</v>
      </c>
    </row>
    <row r="24" spans="1:9" ht="15.75" customHeight="1">
      <c r="A24" s="50">
        <v>5</v>
      </c>
      <c r="B24" s="51" t="s">
        <v>13</v>
      </c>
      <c r="C24" s="52" t="s">
        <v>351</v>
      </c>
      <c r="D24" s="52" t="s">
        <v>351</v>
      </c>
      <c r="E24" s="227"/>
      <c r="F24" s="53" t="s">
        <v>374</v>
      </c>
      <c r="G24" s="54">
        <v>0</v>
      </c>
      <c r="H24" s="55">
        <v>0.5</v>
      </c>
      <c r="I24" s="56">
        <f t="shared" si="2"/>
        <v>0</v>
      </c>
    </row>
    <row r="25" spans="1:9" ht="15.75" customHeight="1">
      <c r="A25" s="50">
        <v>6</v>
      </c>
      <c r="B25" s="51" t="s">
        <v>13</v>
      </c>
      <c r="C25" s="52" t="s">
        <v>351</v>
      </c>
      <c r="D25" s="52" t="s">
        <v>351</v>
      </c>
      <c r="E25" s="227"/>
      <c r="F25" s="53" t="s">
        <v>375</v>
      </c>
      <c r="G25" s="54">
        <v>0</v>
      </c>
      <c r="H25" s="55">
        <v>0.25</v>
      </c>
      <c r="I25" s="56">
        <f t="shared" si="2"/>
        <v>0</v>
      </c>
    </row>
    <row r="26" spans="1:9" ht="15.75" customHeight="1">
      <c r="A26" s="57">
        <v>7</v>
      </c>
      <c r="B26" s="51" t="s">
        <v>13</v>
      </c>
      <c r="C26" s="52" t="s">
        <v>351</v>
      </c>
      <c r="D26" s="52" t="s">
        <v>351</v>
      </c>
      <c r="E26" s="228"/>
      <c r="F26" s="53" t="s">
        <v>376</v>
      </c>
      <c r="G26" s="54">
        <v>1780</v>
      </c>
      <c r="H26" s="55">
        <v>0.01</v>
      </c>
      <c r="I26" s="56">
        <f t="shared" si="2"/>
        <v>17.8</v>
      </c>
    </row>
    <row r="27" spans="1:9" ht="15.75" customHeight="1">
      <c r="B27" s="58"/>
      <c r="F27" s="59"/>
      <c r="I27" s="61">
        <f>SUM(I20:I26)</f>
        <v>25.3</v>
      </c>
    </row>
    <row r="28" spans="1:9" ht="15.75" customHeight="1">
      <c r="A28" s="50">
        <v>1</v>
      </c>
      <c r="B28" s="51" t="s">
        <v>13</v>
      </c>
      <c r="C28" s="52" t="s">
        <v>351</v>
      </c>
      <c r="D28" s="52" t="s">
        <v>351</v>
      </c>
      <c r="E28" s="250" t="s">
        <v>377</v>
      </c>
      <c r="F28" s="53" t="s">
        <v>378</v>
      </c>
      <c r="G28" s="54">
        <v>1</v>
      </c>
      <c r="H28" s="55">
        <v>7.5</v>
      </c>
      <c r="I28" s="56">
        <f t="shared" ref="I28:I34" si="3">G28*H28</f>
        <v>7.5</v>
      </c>
    </row>
    <row r="29" spans="1:9" ht="15.75" customHeight="1">
      <c r="A29" s="50">
        <v>2</v>
      </c>
      <c r="B29" s="51" t="s">
        <v>13</v>
      </c>
      <c r="C29" s="52" t="s">
        <v>351</v>
      </c>
      <c r="D29" s="52" t="s">
        <v>351</v>
      </c>
      <c r="E29" s="227"/>
      <c r="F29" s="53" t="s">
        <v>379</v>
      </c>
      <c r="G29" s="54">
        <v>0</v>
      </c>
      <c r="H29" s="55">
        <v>0.01</v>
      </c>
      <c r="I29" s="56">
        <f t="shared" si="3"/>
        <v>0</v>
      </c>
    </row>
    <row r="30" spans="1:9" ht="15.75" customHeight="1">
      <c r="A30" s="50">
        <v>3</v>
      </c>
      <c r="B30" s="51" t="s">
        <v>13</v>
      </c>
      <c r="C30" s="52" t="s">
        <v>351</v>
      </c>
      <c r="D30" s="52" t="s">
        <v>351</v>
      </c>
      <c r="E30" s="227"/>
      <c r="F30" s="53" t="s">
        <v>380</v>
      </c>
      <c r="G30" s="54">
        <v>1</v>
      </c>
      <c r="H30" s="55">
        <v>7.5</v>
      </c>
      <c r="I30" s="56">
        <f t="shared" si="3"/>
        <v>7.5</v>
      </c>
    </row>
    <row r="31" spans="1:9" ht="15.75" customHeight="1">
      <c r="A31" s="57">
        <v>4</v>
      </c>
      <c r="B31" s="51" t="s">
        <v>13</v>
      </c>
      <c r="C31" s="52" t="s">
        <v>351</v>
      </c>
      <c r="D31" s="52" t="s">
        <v>351</v>
      </c>
      <c r="E31" s="227"/>
      <c r="F31" s="53" t="s">
        <v>381</v>
      </c>
      <c r="G31" s="54">
        <v>0</v>
      </c>
      <c r="H31" s="55">
        <v>0.5</v>
      </c>
      <c r="I31" s="56">
        <f t="shared" si="3"/>
        <v>0</v>
      </c>
    </row>
    <row r="32" spans="1:9" ht="15.75" customHeight="1">
      <c r="A32" s="50">
        <v>5</v>
      </c>
      <c r="B32" s="51" t="s">
        <v>13</v>
      </c>
      <c r="C32" s="52" t="s">
        <v>351</v>
      </c>
      <c r="D32" s="52" t="s">
        <v>351</v>
      </c>
      <c r="E32" s="227"/>
      <c r="F32" s="53" t="s">
        <v>382</v>
      </c>
      <c r="G32" s="54">
        <v>1</v>
      </c>
      <c r="H32" s="55">
        <v>0.5</v>
      </c>
      <c r="I32" s="56">
        <f t="shared" si="3"/>
        <v>0.5</v>
      </c>
    </row>
    <row r="33" spans="1:9" ht="15.75" customHeight="1">
      <c r="A33" s="50">
        <v>6</v>
      </c>
      <c r="B33" s="51" t="s">
        <v>13</v>
      </c>
      <c r="C33" s="52" t="s">
        <v>351</v>
      </c>
      <c r="D33" s="52" t="s">
        <v>351</v>
      </c>
      <c r="E33" s="227"/>
      <c r="F33" s="53" t="s">
        <v>383</v>
      </c>
      <c r="G33" s="54">
        <v>0</v>
      </c>
      <c r="H33" s="55">
        <v>0.25</v>
      </c>
      <c r="I33" s="56">
        <f t="shared" si="3"/>
        <v>0</v>
      </c>
    </row>
    <row r="34" spans="1:9" ht="15.75" customHeight="1">
      <c r="A34" s="57">
        <v>7</v>
      </c>
      <c r="B34" s="51" t="s">
        <v>13</v>
      </c>
      <c r="C34" s="52" t="s">
        <v>351</v>
      </c>
      <c r="D34" s="52" t="s">
        <v>351</v>
      </c>
      <c r="E34" s="228"/>
      <c r="F34" s="53" t="s">
        <v>384</v>
      </c>
      <c r="G34" s="54">
        <v>2730</v>
      </c>
      <c r="H34" s="55">
        <v>0.01</v>
      </c>
      <c r="I34" s="56">
        <f t="shared" si="3"/>
        <v>27.3</v>
      </c>
    </row>
    <row r="35" spans="1:9" ht="15.75" customHeight="1">
      <c r="B35" s="58"/>
      <c r="F35" s="59"/>
      <c r="I35" s="61">
        <f>SUM(I28:I34)</f>
        <v>42.8</v>
      </c>
    </row>
    <row r="36" spans="1:9" ht="15.75" customHeight="1">
      <c r="A36" s="50">
        <v>1</v>
      </c>
      <c r="B36" s="51" t="s">
        <v>13</v>
      </c>
      <c r="C36" s="52" t="s">
        <v>351</v>
      </c>
      <c r="D36" s="52" t="s">
        <v>351</v>
      </c>
      <c r="E36" s="250" t="s">
        <v>385</v>
      </c>
      <c r="F36" s="53" t="s">
        <v>386</v>
      </c>
      <c r="G36" s="54">
        <v>2</v>
      </c>
      <c r="H36" s="55">
        <v>7.5</v>
      </c>
      <c r="I36" s="56">
        <f t="shared" ref="I36:I42" si="4">G36*H36</f>
        <v>15</v>
      </c>
    </row>
    <row r="37" spans="1:9" ht="15.75" customHeight="1">
      <c r="A37" s="50">
        <v>2</v>
      </c>
      <c r="B37" s="51" t="s">
        <v>13</v>
      </c>
      <c r="C37" s="52" t="s">
        <v>351</v>
      </c>
      <c r="D37" s="52" t="s">
        <v>351</v>
      </c>
      <c r="E37" s="227"/>
      <c r="F37" s="53" t="s">
        <v>387</v>
      </c>
      <c r="G37" s="54">
        <v>0</v>
      </c>
      <c r="H37" s="55">
        <v>0.01</v>
      </c>
      <c r="I37" s="56">
        <f t="shared" si="4"/>
        <v>0</v>
      </c>
    </row>
    <row r="38" spans="1:9" ht="15.75" customHeight="1">
      <c r="A38" s="50">
        <v>3</v>
      </c>
      <c r="B38" s="51" t="s">
        <v>13</v>
      </c>
      <c r="C38" s="52" t="s">
        <v>351</v>
      </c>
      <c r="D38" s="52" t="s">
        <v>351</v>
      </c>
      <c r="E38" s="227"/>
      <c r="F38" s="53" t="s">
        <v>388</v>
      </c>
      <c r="G38" s="54">
        <v>1</v>
      </c>
      <c r="H38" s="55">
        <v>7.5</v>
      </c>
      <c r="I38" s="56">
        <f t="shared" si="4"/>
        <v>7.5</v>
      </c>
    </row>
    <row r="39" spans="1:9" ht="15.75" customHeight="1">
      <c r="A39" s="57">
        <v>4</v>
      </c>
      <c r="B39" s="51" t="s">
        <v>13</v>
      </c>
      <c r="C39" s="52" t="s">
        <v>351</v>
      </c>
      <c r="D39" s="52" t="s">
        <v>351</v>
      </c>
      <c r="E39" s="227"/>
      <c r="F39" s="53" t="s">
        <v>389</v>
      </c>
      <c r="G39" s="54">
        <v>2</v>
      </c>
      <c r="H39" s="55">
        <v>0.5</v>
      </c>
      <c r="I39" s="56">
        <f t="shared" si="4"/>
        <v>1</v>
      </c>
    </row>
    <row r="40" spans="1:9" ht="15.75" customHeight="1">
      <c r="A40" s="50">
        <v>5</v>
      </c>
      <c r="B40" s="51" t="s">
        <v>13</v>
      </c>
      <c r="C40" s="52" t="s">
        <v>351</v>
      </c>
      <c r="D40" s="52" t="s">
        <v>351</v>
      </c>
      <c r="E40" s="227"/>
      <c r="F40" s="53" t="s">
        <v>390</v>
      </c>
      <c r="G40" s="54">
        <v>2</v>
      </c>
      <c r="H40" s="55">
        <v>0.5</v>
      </c>
      <c r="I40" s="56">
        <f t="shared" si="4"/>
        <v>1</v>
      </c>
    </row>
    <row r="41" spans="1:9" ht="15.75" customHeight="1">
      <c r="A41" s="50">
        <v>6</v>
      </c>
      <c r="B41" s="51" t="s">
        <v>13</v>
      </c>
      <c r="C41" s="52" t="s">
        <v>351</v>
      </c>
      <c r="D41" s="52" t="s">
        <v>351</v>
      </c>
      <c r="E41" s="227"/>
      <c r="F41" s="53" t="s">
        <v>391</v>
      </c>
      <c r="G41" s="54">
        <v>0</v>
      </c>
      <c r="H41" s="55">
        <v>0.25</v>
      </c>
      <c r="I41" s="56">
        <f t="shared" si="4"/>
        <v>0</v>
      </c>
    </row>
    <row r="42" spans="1:9" ht="15.75" customHeight="1">
      <c r="A42" s="57">
        <v>7</v>
      </c>
      <c r="B42" s="51" t="s">
        <v>13</v>
      </c>
      <c r="C42" s="52" t="s">
        <v>351</v>
      </c>
      <c r="D42" s="52" t="s">
        <v>351</v>
      </c>
      <c r="E42" s="228"/>
      <c r="F42" s="53" t="s">
        <v>392</v>
      </c>
      <c r="G42" s="54">
        <v>3880</v>
      </c>
      <c r="H42" s="55">
        <v>0.01</v>
      </c>
      <c r="I42" s="56">
        <f t="shared" si="4"/>
        <v>38.800000000000004</v>
      </c>
    </row>
    <row r="43" spans="1:9" ht="15.75" customHeight="1">
      <c r="B43" s="58"/>
      <c r="F43" s="59"/>
      <c r="I43" s="61">
        <f>SUM(I36:I42)</f>
        <v>63.300000000000004</v>
      </c>
    </row>
    <row r="44" spans="1:9" ht="15.75" customHeight="1">
      <c r="A44" s="50">
        <v>1</v>
      </c>
      <c r="B44" s="51" t="s">
        <v>13</v>
      </c>
      <c r="C44" s="52" t="s">
        <v>351</v>
      </c>
      <c r="D44" s="52" t="s">
        <v>351</v>
      </c>
      <c r="E44" s="250" t="s">
        <v>393</v>
      </c>
      <c r="F44" s="53" t="s">
        <v>394</v>
      </c>
      <c r="G44" s="54">
        <v>2</v>
      </c>
      <c r="H44" s="55">
        <v>7.5</v>
      </c>
      <c r="I44" s="56">
        <f t="shared" ref="I44:I50" si="5">G44*H44</f>
        <v>15</v>
      </c>
    </row>
    <row r="45" spans="1:9" ht="15.75" customHeight="1">
      <c r="A45" s="50">
        <v>2</v>
      </c>
      <c r="B45" s="51" t="s">
        <v>13</v>
      </c>
      <c r="C45" s="52" t="s">
        <v>351</v>
      </c>
      <c r="D45" s="52" t="s">
        <v>351</v>
      </c>
      <c r="E45" s="227"/>
      <c r="F45" s="53" t="s">
        <v>395</v>
      </c>
      <c r="G45" s="54">
        <v>0</v>
      </c>
      <c r="H45" s="55">
        <v>0.01</v>
      </c>
      <c r="I45" s="56">
        <f t="shared" si="5"/>
        <v>0</v>
      </c>
    </row>
    <row r="46" spans="1:9" ht="15.75" customHeight="1">
      <c r="A46" s="50">
        <v>3</v>
      </c>
      <c r="B46" s="51" t="s">
        <v>13</v>
      </c>
      <c r="C46" s="52" t="s">
        <v>351</v>
      </c>
      <c r="D46" s="52" t="s">
        <v>351</v>
      </c>
      <c r="E46" s="227"/>
      <c r="F46" s="53" t="s">
        <v>396</v>
      </c>
      <c r="G46" s="54">
        <v>0</v>
      </c>
      <c r="H46" s="55">
        <v>7.5</v>
      </c>
      <c r="I46" s="56">
        <f t="shared" si="5"/>
        <v>0</v>
      </c>
    </row>
    <row r="47" spans="1:9" ht="15.75" customHeight="1">
      <c r="A47" s="57">
        <v>4</v>
      </c>
      <c r="B47" s="51" t="s">
        <v>13</v>
      </c>
      <c r="C47" s="52" t="s">
        <v>351</v>
      </c>
      <c r="D47" s="52" t="s">
        <v>351</v>
      </c>
      <c r="E47" s="227"/>
      <c r="F47" s="53" t="s">
        <v>397</v>
      </c>
      <c r="G47" s="54">
        <v>1</v>
      </c>
      <c r="H47" s="55">
        <v>0.5</v>
      </c>
      <c r="I47" s="56">
        <f t="shared" si="5"/>
        <v>0.5</v>
      </c>
    </row>
    <row r="48" spans="1:9" ht="15.75" customHeight="1">
      <c r="A48" s="50">
        <v>5</v>
      </c>
      <c r="B48" s="51" t="s">
        <v>13</v>
      </c>
      <c r="C48" s="52" t="s">
        <v>351</v>
      </c>
      <c r="D48" s="52" t="s">
        <v>351</v>
      </c>
      <c r="E48" s="227"/>
      <c r="F48" s="53" t="s">
        <v>398</v>
      </c>
      <c r="G48" s="54">
        <v>0</v>
      </c>
      <c r="H48" s="55">
        <v>0.5</v>
      </c>
      <c r="I48" s="56">
        <f t="shared" si="5"/>
        <v>0</v>
      </c>
    </row>
    <row r="49" spans="1:9" ht="15.75" customHeight="1">
      <c r="A49" s="50">
        <v>6</v>
      </c>
      <c r="B49" s="51" t="s">
        <v>13</v>
      </c>
      <c r="C49" s="52" t="s">
        <v>351</v>
      </c>
      <c r="D49" s="52" t="s">
        <v>351</v>
      </c>
      <c r="E49" s="227"/>
      <c r="F49" s="53" t="s">
        <v>399</v>
      </c>
      <c r="G49" s="54">
        <v>0</v>
      </c>
      <c r="H49" s="55">
        <v>0.25</v>
      </c>
      <c r="I49" s="56">
        <f t="shared" si="5"/>
        <v>0</v>
      </c>
    </row>
    <row r="50" spans="1:9" ht="15.75" customHeight="1">
      <c r="A50" s="57">
        <v>7</v>
      </c>
      <c r="B50" s="51" t="s">
        <v>13</v>
      </c>
      <c r="C50" s="52" t="s">
        <v>351</v>
      </c>
      <c r="D50" s="52" t="s">
        <v>351</v>
      </c>
      <c r="E50" s="228"/>
      <c r="F50" s="53" t="s">
        <v>400</v>
      </c>
      <c r="G50" s="54">
        <v>3750</v>
      </c>
      <c r="H50" s="55">
        <v>0.01</v>
      </c>
      <c r="I50" s="56">
        <f t="shared" si="5"/>
        <v>37.5</v>
      </c>
    </row>
    <row r="51" spans="1:9" ht="15.75" customHeight="1">
      <c r="B51" s="58"/>
      <c r="F51" s="59"/>
      <c r="I51" s="61">
        <f>SUM(I44:I50)</f>
        <v>53</v>
      </c>
    </row>
    <row r="52" spans="1:9" ht="15.75" customHeight="1">
      <c r="A52" s="50">
        <v>1</v>
      </c>
      <c r="B52" s="51" t="s">
        <v>13</v>
      </c>
      <c r="C52" s="52" t="s">
        <v>351</v>
      </c>
      <c r="D52" s="52" t="s">
        <v>351</v>
      </c>
      <c r="E52" s="256" t="s">
        <v>401</v>
      </c>
      <c r="F52" s="53" t="s">
        <v>402</v>
      </c>
      <c r="G52" s="54">
        <v>2</v>
      </c>
      <c r="H52" s="55">
        <v>7.5</v>
      </c>
      <c r="I52" s="56">
        <f t="shared" ref="I52:I58" si="6">G52*H52</f>
        <v>15</v>
      </c>
    </row>
    <row r="53" spans="1:9" ht="15.75" customHeight="1">
      <c r="A53" s="50">
        <v>2</v>
      </c>
      <c r="B53" s="51" t="s">
        <v>13</v>
      </c>
      <c r="C53" s="52" t="s">
        <v>351</v>
      </c>
      <c r="D53" s="52" t="s">
        <v>351</v>
      </c>
      <c r="E53" s="227"/>
      <c r="F53" s="53" t="s">
        <v>403</v>
      </c>
      <c r="G53" s="54">
        <v>0</v>
      </c>
      <c r="H53" s="55">
        <v>0.01</v>
      </c>
      <c r="I53" s="56">
        <f t="shared" si="6"/>
        <v>0</v>
      </c>
    </row>
    <row r="54" spans="1:9" ht="15.75" customHeight="1">
      <c r="A54" s="50">
        <v>3</v>
      </c>
      <c r="B54" s="51" t="s">
        <v>13</v>
      </c>
      <c r="C54" s="52" t="s">
        <v>351</v>
      </c>
      <c r="D54" s="52" t="s">
        <v>351</v>
      </c>
      <c r="E54" s="227"/>
      <c r="F54" s="53" t="s">
        <v>404</v>
      </c>
      <c r="G54" s="54">
        <v>0</v>
      </c>
      <c r="H54" s="55">
        <v>7.5</v>
      </c>
      <c r="I54" s="56">
        <f t="shared" si="6"/>
        <v>0</v>
      </c>
    </row>
    <row r="55" spans="1:9" ht="15.75" customHeight="1">
      <c r="A55" s="57">
        <v>4</v>
      </c>
      <c r="B55" s="51" t="s">
        <v>13</v>
      </c>
      <c r="C55" s="52" t="s">
        <v>351</v>
      </c>
      <c r="D55" s="52" t="s">
        <v>351</v>
      </c>
      <c r="E55" s="227"/>
      <c r="F55" s="53" t="s">
        <v>405</v>
      </c>
      <c r="G55" s="54">
        <v>1</v>
      </c>
      <c r="H55" s="55">
        <v>0.5</v>
      </c>
      <c r="I55" s="56">
        <f t="shared" si="6"/>
        <v>0.5</v>
      </c>
    </row>
    <row r="56" spans="1:9" ht="15.75" customHeight="1">
      <c r="A56" s="50">
        <v>5</v>
      </c>
      <c r="B56" s="51" t="s">
        <v>13</v>
      </c>
      <c r="C56" s="52" t="s">
        <v>351</v>
      </c>
      <c r="D56" s="52" t="s">
        <v>351</v>
      </c>
      <c r="E56" s="227"/>
      <c r="F56" s="53" t="s">
        <v>406</v>
      </c>
      <c r="G56" s="54">
        <v>0</v>
      </c>
      <c r="H56" s="55">
        <v>0.5</v>
      </c>
      <c r="I56" s="56">
        <f t="shared" si="6"/>
        <v>0</v>
      </c>
    </row>
    <row r="57" spans="1:9" ht="15.75" customHeight="1">
      <c r="A57" s="50">
        <v>6</v>
      </c>
      <c r="B57" s="51" t="s">
        <v>13</v>
      </c>
      <c r="C57" s="52" t="s">
        <v>351</v>
      </c>
      <c r="D57" s="52" t="s">
        <v>351</v>
      </c>
      <c r="E57" s="227"/>
      <c r="F57" s="53" t="s">
        <v>407</v>
      </c>
      <c r="G57" s="54">
        <v>1</v>
      </c>
      <c r="H57" s="55">
        <v>0.25</v>
      </c>
      <c r="I57" s="56">
        <f t="shared" si="6"/>
        <v>0.25</v>
      </c>
    </row>
    <row r="58" spans="1:9" ht="15.75" customHeight="1">
      <c r="A58" s="57">
        <v>7</v>
      </c>
      <c r="B58" s="51" t="s">
        <v>13</v>
      </c>
      <c r="C58" s="52" t="s">
        <v>351</v>
      </c>
      <c r="D58" s="52" t="s">
        <v>351</v>
      </c>
      <c r="E58" s="228"/>
      <c r="F58" s="53" t="s">
        <v>408</v>
      </c>
      <c r="G58" s="54">
        <v>3750</v>
      </c>
      <c r="H58" s="55">
        <v>0.01</v>
      </c>
      <c r="I58" s="56">
        <f t="shared" si="6"/>
        <v>37.5</v>
      </c>
    </row>
    <row r="59" spans="1:9" ht="15.75" customHeight="1">
      <c r="B59" s="58"/>
      <c r="F59" s="59"/>
      <c r="I59" s="61">
        <f>SUM(I52:I58)</f>
        <v>53.25</v>
      </c>
    </row>
    <row r="60" spans="1:9" ht="15.75" customHeight="1">
      <c r="A60" s="50">
        <v>1</v>
      </c>
      <c r="B60" s="51" t="s">
        <v>13</v>
      </c>
      <c r="C60" s="52" t="s">
        <v>351</v>
      </c>
      <c r="D60" s="52" t="s">
        <v>351</v>
      </c>
      <c r="E60" s="250" t="s">
        <v>409</v>
      </c>
      <c r="F60" s="53" t="s">
        <v>410</v>
      </c>
      <c r="G60" s="54">
        <v>1</v>
      </c>
      <c r="H60" s="55">
        <v>7.5</v>
      </c>
      <c r="I60" s="56">
        <f t="shared" ref="I60:I66" si="7">G60*H60</f>
        <v>7.5</v>
      </c>
    </row>
    <row r="61" spans="1:9" ht="15.75" customHeight="1">
      <c r="A61" s="50">
        <v>2</v>
      </c>
      <c r="B61" s="51" t="s">
        <v>13</v>
      </c>
      <c r="C61" s="52" t="s">
        <v>351</v>
      </c>
      <c r="D61" s="52" t="s">
        <v>351</v>
      </c>
      <c r="E61" s="227"/>
      <c r="F61" s="53" t="s">
        <v>411</v>
      </c>
      <c r="G61" s="54">
        <v>0</v>
      </c>
      <c r="H61" s="55">
        <v>0.01</v>
      </c>
      <c r="I61" s="56">
        <f t="shared" si="7"/>
        <v>0</v>
      </c>
    </row>
    <row r="62" spans="1:9" ht="15.75" customHeight="1">
      <c r="A62" s="50">
        <v>3</v>
      </c>
      <c r="B62" s="51" t="s">
        <v>13</v>
      </c>
      <c r="C62" s="52" t="s">
        <v>351</v>
      </c>
      <c r="D62" s="52" t="s">
        <v>351</v>
      </c>
      <c r="E62" s="227"/>
      <c r="F62" s="53" t="s">
        <v>412</v>
      </c>
      <c r="G62" s="54">
        <v>0</v>
      </c>
      <c r="H62" s="55">
        <v>7.5</v>
      </c>
      <c r="I62" s="56">
        <f t="shared" si="7"/>
        <v>0</v>
      </c>
    </row>
    <row r="63" spans="1:9" ht="15.75" customHeight="1">
      <c r="A63" s="57">
        <v>4</v>
      </c>
      <c r="B63" s="51" t="s">
        <v>13</v>
      </c>
      <c r="C63" s="52" t="s">
        <v>351</v>
      </c>
      <c r="D63" s="52" t="s">
        <v>351</v>
      </c>
      <c r="E63" s="227"/>
      <c r="F63" s="53" t="s">
        <v>413</v>
      </c>
      <c r="G63" s="54">
        <v>1</v>
      </c>
      <c r="H63" s="55">
        <v>0.5</v>
      </c>
      <c r="I63" s="56">
        <f t="shared" si="7"/>
        <v>0.5</v>
      </c>
    </row>
    <row r="64" spans="1:9" ht="15.75" customHeight="1">
      <c r="A64" s="50">
        <v>5</v>
      </c>
      <c r="B64" s="51" t="s">
        <v>13</v>
      </c>
      <c r="C64" s="52" t="s">
        <v>351</v>
      </c>
      <c r="D64" s="52" t="s">
        <v>351</v>
      </c>
      <c r="E64" s="227"/>
      <c r="F64" s="53" t="s">
        <v>414</v>
      </c>
      <c r="G64" s="54">
        <v>1</v>
      </c>
      <c r="H64" s="55">
        <v>0.5</v>
      </c>
      <c r="I64" s="56">
        <f t="shared" si="7"/>
        <v>0.5</v>
      </c>
    </row>
    <row r="65" spans="1:9" ht="15.75" customHeight="1">
      <c r="A65" s="50">
        <v>6</v>
      </c>
      <c r="B65" s="51" t="s">
        <v>13</v>
      </c>
      <c r="C65" s="52" t="s">
        <v>351</v>
      </c>
      <c r="D65" s="52" t="s">
        <v>351</v>
      </c>
      <c r="E65" s="227"/>
      <c r="F65" s="53" t="s">
        <v>415</v>
      </c>
      <c r="G65" s="54">
        <v>0</v>
      </c>
      <c r="H65" s="55">
        <v>0.25</v>
      </c>
      <c r="I65" s="56">
        <f t="shared" si="7"/>
        <v>0</v>
      </c>
    </row>
    <row r="66" spans="1:9" ht="15.75" customHeight="1">
      <c r="A66" s="57">
        <v>7</v>
      </c>
      <c r="B66" s="51" t="s">
        <v>13</v>
      </c>
      <c r="C66" s="52" t="s">
        <v>351</v>
      </c>
      <c r="D66" s="52" t="s">
        <v>351</v>
      </c>
      <c r="E66" s="228"/>
      <c r="F66" s="53" t="s">
        <v>416</v>
      </c>
      <c r="G66" s="54">
        <v>500</v>
      </c>
      <c r="H66" s="55">
        <v>0.01</v>
      </c>
      <c r="I66" s="56">
        <f t="shared" si="7"/>
        <v>5</v>
      </c>
    </row>
    <row r="67" spans="1:9" ht="15.75" customHeight="1">
      <c r="B67" s="58"/>
      <c r="F67" s="59"/>
      <c r="I67" s="61">
        <f>SUM(I60:I66)</f>
        <v>13.5</v>
      </c>
    </row>
    <row r="68" spans="1:9" ht="15.75" customHeight="1">
      <c r="A68" s="50">
        <v>1</v>
      </c>
      <c r="B68" s="51" t="s">
        <v>13</v>
      </c>
      <c r="C68" s="52" t="s">
        <v>351</v>
      </c>
      <c r="D68" s="52" t="s">
        <v>351</v>
      </c>
      <c r="E68" s="256" t="s">
        <v>417</v>
      </c>
      <c r="F68" s="53" t="s">
        <v>418</v>
      </c>
      <c r="G68" s="54">
        <v>1</v>
      </c>
      <c r="H68" s="55">
        <v>7.5</v>
      </c>
      <c r="I68" s="56">
        <f t="shared" ref="I68:I74" si="8">G68*H68</f>
        <v>7.5</v>
      </c>
    </row>
    <row r="69" spans="1:9" ht="15.75" customHeight="1">
      <c r="A69" s="50">
        <v>2</v>
      </c>
      <c r="B69" s="51" t="s">
        <v>13</v>
      </c>
      <c r="C69" s="52" t="s">
        <v>351</v>
      </c>
      <c r="D69" s="52" t="s">
        <v>351</v>
      </c>
      <c r="E69" s="227"/>
      <c r="F69" s="53" t="s">
        <v>419</v>
      </c>
      <c r="G69" s="54">
        <v>0</v>
      </c>
      <c r="H69" s="55">
        <v>0.01</v>
      </c>
      <c r="I69" s="56">
        <f t="shared" si="8"/>
        <v>0</v>
      </c>
    </row>
    <row r="70" spans="1:9" ht="15.75" customHeight="1">
      <c r="A70" s="50">
        <v>3</v>
      </c>
      <c r="B70" s="51" t="s">
        <v>13</v>
      </c>
      <c r="C70" s="52" t="s">
        <v>351</v>
      </c>
      <c r="D70" s="52" t="s">
        <v>351</v>
      </c>
      <c r="E70" s="227"/>
      <c r="F70" s="53" t="s">
        <v>420</v>
      </c>
      <c r="G70" s="54">
        <v>0</v>
      </c>
      <c r="H70" s="55">
        <v>7.5</v>
      </c>
      <c r="I70" s="56">
        <f t="shared" si="8"/>
        <v>0</v>
      </c>
    </row>
    <row r="71" spans="1:9" ht="15.75" customHeight="1">
      <c r="A71" s="57">
        <v>4</v>
      </c>
      <c r="B71" s="51" t="s">
        <v>13</v>
      </c>
      <c r="C71" s="52" t="s">
        <v>351</v>
      </c>
      <c r="D71" s="52" t="s">
        <v>351</v>
      </c>
      <c r="E71" s="227"/>
      <c r="F71" s="53" t="s">
        <v>421</v>
      </c>
      <c r="G71" s="54">
        <v>1</v>
      </c>
      <c r="H71" s="55">
        <v>0.5</v>
      </c>
      <c r="I71" s="56">
        <f t="shared" si="8"/>
        <v>0.5</v>
      </c>
    </row>
    <row r="72" spans="1:9" ht="15.75" customHeight="1">
      <c r="A72" s="50">
        <v>5</v>
      </c>
      <c r="B72" s="51" t="s">
        <v>13</v>
      </c>
      <c r="C72" s="52" t="s">
        <v>351</v>
      </c>
      <c r="D72" s="52" t="s">
        <v>351</v>
      </c>
      <c r="E72" s="227"/>
      <c r="F72" s="53" t="s">
        <v>422</v>
      </c>
      <c r="G72" s="54">
        <v>0</v>
      </c>
      <c r="H72" s="55">
        <v>0.5</v>
      </c>
      <c r="I72" s="56">
        <f t="shared" si="8"/>
        <v>0</v>
      </c>
    </row>
    <row r="73" spans="1:9" ht="15.75" customHeight="1">
      <c r="A73" s="50">
        <v>6</v>
      </c>
      <c r="B73" s="51" t="s">
        <v>13</v>
      </c>
      <c r="C73" s="52" t="s">
        <v>351</v>
      </c>
      <c r="D73" s="52" t="s">
        <v>351</v>
      </c>
      <c r="E73" s="227"/>
      <c r="F73" s="53" t="s">
        <v>423</v>
      </c>
      <c r="G73" s="54">
        <v>0</v>
      </c>
      <c r="H73" s="55">
        <v>0.25</v>
      </c>
      <c r="I73" s="56">
        <f t="shared" si="8"/>
        <v>0</v>
      </c>
    </row>
    <row r="74" spans="1:9" ht="15.75" customHeight="1">
      <c r="A74" s="57">
        <v>7</v>
      </c>
      <c r="B74" s="51" t="s">
        <v>13</v>
      </c>
      <c r="C74" s="52" t="s">
        <v>351</v>
      </c>
      <c r="D74" s="52" t="s">
        <v>351</v>
      </c>
      <c r="E74" s="228"/>
      <c r="F74" s="53" t="s">
        <v>424</v>
      </c>
      <c r="G74" s="54">
        <v>800</v>
      </c>
      <c r="H74" s="55">
        <v>0.01</v>
      </c>
      <c r="I74" s="56">
        <f t="shared" si="8"/>
        <v>8</v>
      </c>
    </row>
    <row r="75" spans="1:9" ht="15.75" customHeight="1">
      <c r="B75" s="58"/>
      <c r="F75" s="59"/>
      <c r="I75" s="61">
        <f>SUM(I68:I74)</f>
        <v>16</v>
      </c>
    </row>
    <row r="76" spans="1:9" ht="15.75" customHeight="1">
      <c r="A76" s="50">
        <v>1</v>
      </c>
      <c r="B76" s="51" t="s">
        <v>13</v>
      </c>
      <c r="C76" s="52" t="s">
        <v>351</v>
      </c>
      <c r="D76" s="52" t="s">
        <v>351</v>
      </c>
      <c r="E76" s="250" t="s">
        <v>425</v>
      </c>
      <c r="F76" s="53" t="s">
        <v>426</v>
      </c>
      <c r="G76" s="54">
        <v>2</v>
      </c>
      <c r="H76" s="55">
        <v>7.5</v>
      </c>
      <c r="I76" s="56">
        <f t="shared" ref="I76:I82" si="9">G76*H76</f>
        <v>15</v>
      </c>
    </row>
    <row r="77" spans="1:9" ht="15.75" customHeight="1">
      <c r="A77" s="50">
        <v>2</v>
      </c>
      <c r="B77" s="51" t="s">
        <v>13</v>
      </c>
      <c r="C77" s="52" t="s">
        <v>351</v>
      </c>
      <c r="D77" s="52" t="s">
        <v>351</v>
      </c>
      <c r="E77" s="227"/>
      <c r="F77" s="53" t="s">
        <v>427</v>
      </c>
      <c r="G77" s="54">
        <v>0</v>
      </c>
      <c r="H77" s="55">
        <v>0.01</v>
      </c>
      <c r="I77" s="56">
        <f t="shared" si="9"/>
        <v>0</v>
      </c>
    </row>
    <row r="78" spans="1:9" ht="15.75" customHeight="1">
      <c r="A78" s="50">
        <v>3</v>
      </c>
      <c r="B78" s="51" t="s">
        <v>13</v>
      </c>
      <c r="C78" s="52" t="s">
        <v>351</v>
      </c>
      <c r="D78" s="52" t="s">
        <v>351</v>
      </c>
      <c r="E78" s="227"/>
      <c r="F78" s="53" t="s">
        <v>428</v>
      </c>
      <c r="G78" s="54">
        <v>0</v>
      </c>
      <c r="H78" s="55">
        <v>7.5</v>
      </c>
      <c r="I78" s="56">
        <f t="shared" si="9"/>
        <v>0</v>
      </c>
    </row>
    <row r="79" spans="1:9" ht="15.75" customHeight="1">
      <c r="A79" s="57">
        <v>4</v>
      </c>
      <c r="B79" s="51" t="s">
        <v>13</v>
      </c>
      <c r="C79" s="52" t="s">
        <v>351</v>
      </c>
      <c r="D79" s="52" t="s">
        <v>351</v>
      </c>
      <c r="E79" s="227"/>
      <c r="F79" s="53" t="s">
        <v>429</v>
      </c>
      <c r="G79" s="54">
        <v>0</v>
      </c>
      <c r="H79" s="55">
        <v>0.5</v>
      </c>
      <c r="I79" s="56">
        <f t="shared" si="9"/>
        <v>0</v>
      </c>
    </row>
    <row r="80" spans="1:9" ht="15.75" customHeight="1">
      <c r="A80" s="50">
        <v>5</v>
      </c>
      <c r="B80" s="51" t="s">
        <v>13</v>
      </c>
      <c r="C80" s="52" t="s">
        <v>351</v>
      </c>
      <c r="D80" s="52" t="s">
        <v>351</v>
      </c>
      <c r="E80" s="227"/>
      <c r="F80" s="53" t="s">
        <v>430</v>
      </c>
      <c r="G80" s="54">
        <v>0</v>
      </c>
      <c r="H80" s="55">
        <v>0.5</v>
      </c>
      <c r="I80" s="56">
        <f t="shared" si="9"/>
        <v>0</v>
      </c>
    </row>
    <row r="81" spans="1:9" ht="15.75" customHeight="1">
      <c r="A81" s="50">
        <v>6</v>
      </c>
      <c r="B81" s="51" t="s">
        <v>13</v>
      </c>
      <c r="C81" s="52" t="s">
        <v>351</v>
      </c>
      <c r="D81" s="52" t="s">
        <v>351</v>
      </c>
      <c r="E81" s="227"/>
      <c r="F81" s="53" t="s">
        <v>431</v>
      </c>
      <c r="G81" s="54">
        <v>0</v>
      </c>
      <c r="H81" s="55">
        <v>0.25</v>
      </c>
      <c r="I81" s="56">
        <f t="shared" si="9"/>
        <v>0</v>
      </c>
    </row>
    <row r="82" spans="1:9" ht="15.75" customHeight="1">
      <c r="A82" s="57">
        <v>7</v>
      </c>
      <c r="B82" s="51" t="s">
        <v>13</v>
      </c>
      <c r="C82" s="52" t="s">
        <v>351</v>
      </c>
      <c r="D82" s="52" t="s">
        <v>351</v>
      </c>
      <c r="E82" s="228"/>
      <c r="F82" s="53" t="s">
        <v>432</v>
      </c>
      <c r="G82" s="54">
        <v>1800</v>
      </c>
      <c r="H82" s="55">
        <v>0.01</v>
      </c>
      <c r="I82" s="56">
        <f t="shared" si="9"/>
        <v>18</v>
      </c>
    </row>
    <row r="83" spans="1:9" ht="15.75" customHeight="1">
      <c r="B83" s="58"/>
      <c r="F83" s="59"/>
      <c r="I83" s="61">
        <f>SUM(I76:I82)</f>
        <v>33</v>
      </c>
    </row>
    <row r="84" spans="1:9" ht="15.75" customHeight="1">
      <c r="A84" s="50">
        <v>1</v>
      </c>
      <c r="B84" s="51" t="s">
        <v>13</v>
      </c>
      <c r="C84" s="52" t="s">
        <v>351</v>
      </c>
      <c r="D84" s="52" t="s">
        <v>351</v>
      </c>
      <c r="E84" s="250" t="s">
        <v>433</v>
      </c>
      <c r="F84" s="53" t="s">
        <v>434</v>
      </c>
      <c r="G84" s="54">
        <v>1</v>
      </c>
      <c r="H84" s="55">
        <v>7.5</v>
      </c>
      <c r="I84" s="56">
        <f t="shared" ref="I84:I90" si="10">G84*H84</f>
        <v>7.5</v>
      </c>
    </row>
    <row r="85" spans="1:9" ht="15.75" customHeight="1">
      <c r="A85" s="50">
        <v>2</v>
      </c>
      <c r="B85" s="51" t="s">
        <v>13</v>
      </c>
      <c r="C85" s="52" t="s">
        <v>351</v>
      </c>
      <c r="D85" s="52" t="s">
        <v>351</v>
      </c>
      <c r="E85" s="227"/>
      <c r="F85" s="53" t="s">
        <v>435</v>
      </c>
      <c r="G85" s="54">
        <v>0</v>
      </c>
      <c r="H85" s="55">
        <v>0.01</v>
      </c>
      <c r="I85" s="56">
        <f t="shared" si="10"/>
        <v>0</v>
      </c>
    </row>
    <row r="86" spans="1:9" ht="15.75" customHeight="1">
      <c r="A86" s="50">
        <v>3</v>
      </c>
      <c r="B86" s="51" t="s">
        <v>13</v>
      </c>
      <c r="C86" s="52" t="s">
        <v>351</v>
      </c>
      <c r="D86" s="52" t="s">
        <v>351</v>
      </c>
      <c r="E86" s="227"/>
      <c r="F86" s="53" t="s">
        <v>436</v>
      </c>
      <c r="G86" s="54">
        <v>0</v>
      </c>
      <c r="H86" s="55">
        <v>7.5</v>
      </c>
      <c r="I86" s="56">
        <f t="shared" si="10"/>
        <v>0</v>
      </c>
    </row>
    <row r="87" spans="1:9" ht="15.75" customHeight="1">
      <c r="A87" s="57">
        <v>4</v>
      </c>
      <c r="B87" s="51" t="s">
        <v>13</v>
      </c>
      <c r="C87" s="52" t="s">
        <v>351</v>
      </c>
      <c r="D87" s="52" t="s">
        <v>351</v>
      </c>
      <c r="E87" s="227"/>
      <c r="F87" s="53" t="s">
        <v>437</v>
      </c>
      <c r="G87" s="54">
        <v>1</v>
      </c>
      <c r="H87" s="55">
        <v>0.5</v>
      </c>
      <c r="I87" s="56">
        <f t="shared" si="10"/>
        <v>0.5</v>
      </c>
    </row>
    <row r="88" spans="1:9" ht="15.75" customHeight="1">
      <c r="A88" s="50">
        <v>5</v>
      </c>
      <c r="B88" s="51" t="s">
        <v>13</v>
      </c>
      <c r="C88" s="52" t="s">
        <v>351</v>
      </c>
      <c r="D88" s="52" t="s">
        <v>351</v>
      </c>
      <c r="E88" s="227"/>
      <c r="F88" s="53" t="s">
        <v>438</v>
      </c>
      <c r="G88" s="54">
        <v>0</v>
      </c>
      <c r="H88" s="55">
        <v>0.5</v>
      </c>
      <c r="I88" s="56">
        <f t="shared" si="10"/>
        <v>0</v>
      </c>
    </row>
    <row r="89" spans="1:9" ht="15.75" customHeight="1">
      <c r="A89" s="50">
        <v>6</v>
      </c>
      <c r="B89" s="51" t="s">
        <v>13</v>
      </c>
      <c r="C89" s="52" t="s">
        <v>351</v>
      </c>
      <c r="D89" s="52" t="s">
        <v>351</v>
      </c>
      <c r="E89" s="227"/>
      <c r="F89" s="53" t="s">
        <v>439</v>
      </c>
      <c r="G89" s="54">
        <v>0</v>
      </c>
      <c r="H89" s="55">
        <v>0.25</v>
      </c>
      <c r="I89" s="56">
        <f t="shared" si="10"/>
        <v>0</v>
      </c>
    </row>
    <row r="90" spans="1:9" ht="15.75" customHeight="1">
      <c r="A90" s="57">
        <v>7</v>
      </c>
      <c r="B90" s="51" t="s">
        <v>13</v>
      </c>
      <c r="C90" s="52" t="s">
        <v>351</v>
      </c>
      <c r="D90" s="52" t="s">
        <v>351</v>
      </c>
      <c r="E90" s="228"/>
      <c r="F90" s="53" t="s">
        <v>440</v>
      </c>
      <c r="G90" s="54">
        <v>1450</v>
      </c>
      <c r="H90" s="55">
        <v>0.01</v>
      </c>
      <c r="I90" s="56">
        <f t="shared" si="10"/>
        <v>14.5</v>
      </c>
    </row>
    <row r="91" spans="1:9" ht="15.75" customHeight="1">
      <c r="B91" s="58"/>
      <c r="F91" s="59"/>
      <c r="I91" s="61">
        <f>SUM(I84:I90)</f>
        <v>22.5</v>
      </c>
    </row>
    <row r="92" spans="1:9" ht="15.75" customHeight="1">
      <c r="A92" s="50">
        <v>1</v>
      </c>
      <c r="B92" s="51" t="s">
        <v>13</v>
      </c>
      <c r="C92" s="52" t="s">
        <v>351</v>
      </c>
      <c r="D92" s="52" t="s">
        <v>351</v>
      </c>
      <c r="E92" s="256" t="s">
        <v>441</v>
      </c>
      <c r="F92" s="53" t="s">
        <v>442</v>
      </c>
      <c r="G92" s="54">
        <v>1</v>
      </c>
      <c r="H92" s="55">
        <v>7.5</v>
      </c>
      <c r="I92" s="56">
        <f t="shared" ref="I92:I98" si="11">G92*H92</f>
        <v>7.5</v>
      </c>
    </row>
    <row r="93" spans="1:9" ht="15.75" customHeight="1">
      <c r="A93" s="50">
        <v>2</v>
      </c>
      <c r="B93" s="51" t="s">
        <v>13</v>
      </c>
      <c r="C93" s="52" t="s">
        <v>351</v>
      </c>
      <c r="D93" s="52" t="s">
        <v>351</v>
      </c>
      <c r="E93" s="227"/>
      <c r="F93" s="53" t="s">
        <v>443</v>
      </c>
      <c r="G93" s="54">
        <v>0</v>
      </c>
      <c r="H93" s="55">
        <v>0.01</v>
      </c>
      <c r="I93" s="56">
        <f t="shared" si="11"/>
        <v>0</v>
      </c>
    </row>
    <row r="94" spans="1:9" ht="15.75" customHeight="1">
      <c r="A94" s="50">
        <v>3</v>
      </c>
      <c r="B94" s="51" t="s">
        <v>13</v>
      </c>
      <c r="C94" s="52" t="s">
        <v>351</v>
      </c>
      <c r="D94" s="52" t="s">
        <v>351</v>
      </c>
      <c r="E94" s="227"/>
      <c r="F94" s="53" t="s">
        <v>444</v>
      </c>
      <c r="G94" s="54">
        <v>0</v>
      </c>
      <c r="H94" s="55">
        <v>7.5</v>
      </c>
      <c r="I94" s="56">
        <f t="shared" si="11"/>
        <v>0</v>
      </c>
    </row>
    <row r="95" spans="1:9" ht="15.75" customHeight="1">
      <c r="A95" s="57">
        <v>4</v>
      </c>
      <c r="B95" s="51" t="s">
        <v>13</v>
      </c>
      <c r="C95" s="52" t="s">
        <v>351</v>
      </c>
      <c r="D95" s="52" t="s">
        <v>351</v>
      </c>
      <c r="E95" s="227"/>
      <c r="F95" s="53" t="s">
        <v>445</v>
      </c>
      <c r="G95" s="54">
        <v>1</v>
      </c>
      <c r="H95" s="55">
        <v>0.5</v>
      </c>
      <c r="I95" s="56">
        <f t="shared" si="11"/>
        <v>0.5</v>
      </c>
    </row>
    <row r="96" spans="1:9" ht="15.75" customHeight="1">
      <c r="A96" s="50">
        <v>5</v>
      </c>
      <c r="B96" s="51" t="s">
        <v>13</v>
      </c>
      <c r="C96" s="52" t="s">
        <v>351</v>
      </c>
      <c r="D96" s="52" t="s">
        <v>351</v>
      </c>
      <c r="E96" s="227"/>
      <c r="F96" s="53" t="s">
        <v>446</v>
      </c>
      <c r="G96" s="54">
        <v>0</v>
      </c>
      <c r="H96" s="55">
        <v>0.5</v>
      </c>
      <c r="I96" s="56">
        <f t="shared" si="11"/>
        <v>0</v>
      </c>
    </row>
    <row r="97" spans="1:9" ht="15.75" customHeight="1">
      <c r="A97" s="50">
        <v>6</v>
      </c>
      <c r="B97" s="51" t="s">
        <v>13</v>
      </c>
      <c r="C97" s="52" t="s">
        <v>351</v>
      </c>
      <c r="D97" s="52" t="s">
        <v>351</v>
      </c>
      <c r="E97" s="227"/>
      <c r="F97" s="53" t="s">
        <v>447</v>
      </c>
      <c r="G97" s="54">
        <v>0</v>
      </c>
      <c r="H97" s="55">
        <v>0.25</v>
      </c>
      <c r="I97" s="56">
        <f t="shared" si="11"/>
        <v>0</v>
      </c>
    </row>
    <row r="98" spans="1:9" ht="15.75" customHeight="1">
      <c r="A98" s="57">
        <v>7</v>
      </c>
      <c r="B98" s="51" t="s">
        <v>13</v>
      </c>
      <c r="C98" s="52" t="s">
        <v>351</v>
      </c>
      <c r="D98" s="52" t="s">
        <v>351</v>
      </c>
      <c r="E98" s="228"/>
      <c r="F98" s="53" t="s">
        <v>448</v>
      </c>
      <c r="G98" s="54">
        <v>1560</v>
      </c>
      <c r="H98" s="55">
        <v>0.01</v>
      </c>
      <c r="I98" s="56">
        <f t="shared" si="11"/>
        <v>15.6</v>
      </c>
    </row>
    <row r="99" spans="1:9" ht="15.75" customHeight="1">
      <c r="B99" s="58"/>
      <c r="F99" s="59"/>
      <c r="I99" s="61">
        <f>SUM(I92:I98)</f>
        <v>23.6</v>
      </c>
    </row>
    <row r="100" spans="1:9" ht="15.75" customHeight="1">
      <c r="A100" s="50">
        <v>1</v>
      </c>
      <c r="B100" s="51" t="s">
        <v>13</v>
      </c>
      <c r="C100" s="52" t="s">
        <v>351</v>
      </c>
      <c r="D100" s="52" t="s">
        <v>351</v>
      </c>
      <c r="E100" s="250" t="s">
        <v>449</v>
      </c>
      <c r="F100" s="53" t="s">
        <v>450</v>
      </c>
      <c r="G100" s="54">
        <v>2</v>
      </c>
      <c r="H100" s="55">
        <v>7.5</v>
      </c>
      <c r="I100" s="56">
        <f t="shared" ref="I100:I106" si="12">G100*H100</f>
        <v>15</v>
      </c>
    </row>
    <row r="101" spans="1:9" ht="15.75" customHeight="1">
      <c r="A101" s="50">
        <v>2</v>
      </c>
      <c r="B101" s="51" t="s">
        <v>13</v>
      </c>
      <c r="C101" s="52" t="s">
        <v>351</v>
      </c>
      <c r="D101" s="52" t="s">
        <v>351</v>
      </c>
      <c r="E101" s="227"/>
      <c r="F101" s="53" t="s">
        <v>451</v>
      </c>
      <c r="G101" s="54">
        <v>0</v>
      </c>
      <c r="H101" s="55">
        <v>0.01</v>
      </c>
      <c r="I101" s="56">
        <f t="shared" si="12"/>
        <v>0</v>
      </c>
    </row>
    <row r="102" spans="1:9" ht="15.75" customHeight="1">
      <c r="A102" s="50">
        <v>3</v>
      </c>
      <c r="B102" s="51" t="s">
        <v>13</v>
      </c>
      <c r="C102" s="52" t="s">
        <v>351</v>
      </c>
      <c r="D102" s="52" t="s">
        <v>351</v>
      </c>
      <c r="E102" s="227"/>
      <c r="F102" s="53" t="s">
        <v>452</v>
      </c>
      <c r="G102" s="54">
        <v>0</v>
      </c>
      <c r="H102" s="55">
        <v>7.5</v>
      </c>
      <c r="I102" s="56">
        <f t="shared" si="12"/>
        <v>0</v>
      </c>
    </row>
    <row r="103" spans="1:9" ht="15.75" customHeight="1">
      <c r="A103" s="57">
        <v>4</v>
      </c>
      <c r="B103" s="51" t="s">
        <v>13</v>
      </c>
      <c r="C103" s="52" t="s">
        <v>351</v>
      </c>
      <c r="D103" s="52" t="s">
        <v>351</v>
      </c>
      <c r="E103" s="227"/>
      <c r="F103" s="53" t="s">
        <v>453</v>
      </c>
      <c r="G103" s="54">
        <v>1</v>
      </c>
      <c r="H103" s="55">
        <v>0.5</v>
      </c>
      <c r="I103" s="56">
        <f t="shared" si="12"/>
        <v>0.5</v>
      </c>
    </row>
    <row r="104" spans="1:9" ht="15.75" customHeight="1">
      <c r="A104" s="50">
        <v>5</v>
      </c>
      <c r="B104" s="51" t="s">
        <v>13</v>
      </c>
      <c r="C104" s="52" t="s">
        <v>351</v>
      </c>
      <c r="D104" s="52" t="s">
        <v>351</v>
      </c>
      <c r="E104" s="227"/>
      <c r="F104" s="53" t="s">
        <v>454</v>
      </c>
      <c r="G104" s="54">
        <v>0</v>
      </c>
      <c r="H104" s="55">
        <v>0.5</v>
      </c>
      <c r="I104" s="56">
        <f t="shared" si="12"/>
        <v>0</v>
      </c>
    </row>
    <row r="105" spans="1:9" ht="15.75" customHeight="1">
      <c r="A105" s="50">
        <v>6</v>
      </c>
      <c r="B105" s="51" t="s">
        <v>13</v>
      </c>
      <c r="C105" s="52" t="s">
        <v>351</v>
      </c>
      <c r="D105" s="52" t="s">
        <v>351</v>
      </c>
      <c r="E105" s="227"/>
      <c r="F105" s="53" t="s">
        <v>455</v>
      </c>
      <c r="G105" s="54">
        <v>0</v>
      </c>
      <c r="H105" s="55">
        <v>0.25</v>
      </c>
      <c r="I105" s="56">
        <f t="shared" si="12"/>
        <v>0</v>
      </c>
    </row>
    <row r="106" spans="1:9" ht="15.75" customHeight="1">
      <c r="A106" s="57">
        <v>7</v>
      </c>
      <c r="B106" s="51" t="s">
        <v>13</v>
      </c>
      <c r="C106" s="52" t="s">
        <v>351</v>
      </c>
      <c r="D106" s="52" t="s">
        <v>351</v>
      </c>
      <c r="E106" s="228"/>
      <c r="F106" s="53" t="s">
        <v>456</v>
      </c>
      <c r="G106" s="54">
        <v>300</v>
      </c>
      <c r="H106" s="55">
        <v>0.01</v>
      </c>
      <c r="I106" s="56">
        <f t="shared" si="12"/>
        <v>3</v>
      </c>
    </row>
    <row r="107" spans="1:9" ht="15.75" customHeight="1">
      <c r="A107" s="62"/>
      <c r="B107" s="63"/>
      <c r="C107" s="62"/>
      <c r="D107" s="62"/>
      <c r="E107" s="62"/>
      <c r="F107" s="64"/>
      <c r="G107" s="65" t="s">
        <v>117</v>
      </c>
      <c r="H107" s="62"/>
      <c r="I107" s="66">
        <f>SUM(I100:I106)</f>
        <v>18.5</v>
      </c>
    </row>
    <row r="108" spans="1:9" ht="15.75" customHeight="1">
      <c r="A108" s="260" t="s">
        <v>457</v>
      </c>
      <c r="B108" s="234"/>
      <c r="C108" s="234"/>
      <c r="D108" s="234"/>
      <c r="E108" s="234"/>
      <c r="F108" s="234"/>
      <c r="G108" s="234"/>
      <c r="H108" s="234"/>
      <c r="I108" s="236"/>
    </row>
    <row r="109" spans="1:9" ht="15.75" customHeight="1">
      <c r="A109" s="67" t="s">
        <v>342</v>
      </c>
      <c r="B109" s="67" t="s">
        <v>343</v>
      </c>
      <c r="C109" s="67" t="s">
        <v>344</v>
      </c>
      <c r="D109" s="67" t="s">
        <v>345</v>
      </c>
      <c r="E109" s="67" t="s">
        <v>458</v>
      </c>
      <c r="F109" s="67" t="s">
        <v>347</v>
      </c>
      <c r="G109" s="67" t="s">
        <v>348</v>
      </c>
      <c r="H109" s="68" t="s">
        <v>459</v>
      </c>
      <c r="I109" s="67" t="s">
        <v>350</v>
      </c>
    </row>
    <row r="110" spans="1:9" ht="15.75" customHeight="1">
      <c r="A110" s="50">
        <v>1</v>
      </c>
      <c r="B110" s="69" t="s">
        <v>13</v>
      </c>
      <c r="C110" s="52" t="s">
        <v>351</v>
      </c>
      <c r="D110" s="52" t="s">
        <v>351</v>
      </c>
      <c r="E110" s="64" t="s">
        <v>460</v>
      </c>
      <c r="F110" s="69" t="s">
        <v>461</v>
      </c>
      <c r="G110" s="54">
        <v>899.96</v>
      </c>
      <c r="H110" s="50">
        <v>0.01</v>
      </c>
      <c r="I110" s="55">
        <f t="shared" ref="I110:I112" si="13">G110*H110</f>
        <v>8.9996000000000009</v>
      </c>
    </row>
    <row r="111" spans="1:9" ht="15.75" customHeight="1">
      <c r="A111" s="50"/>
      <c r="B111" s="69"/>
      <c r="C111" s="52"/>
      <c r="D111" s="52"/>
      <c r="E111" s="64"/>
      <c r="F111" s="69" t="s">
        <v>462</v>
      </c>
      <c r="G111" s="54">
        <v>0</v>
      </c>
      <c r="H111" s="50">
        <v>3.5</v>
      </c>
      <c r="I111" s="55">
        <f t="shared" si="13"/>
        <v>0</v>
      </c>
    </row>
    <row r="112" spans="1:9" ht="15.75" customHeight="1">
      <c r="A112" s="62"/>
      <c r="B112" s="62"/>
      <c r="C112" s="62"/>
      <c r="D112" s="62"/>
      <c r="E112" s="62"/>
      <c r="F112" s="69" t="s">
        <v>463</v>
      </c>
      <c r="G112" s="54">
        <v>0</v>
      </c>
      <c r="H112" s="50">
        <v>0.5</v>
      </c>
      <c r="I112" s="55">
        <f t="shared" si="13"/>
        <v>0</v>
      </c>
    </row>
    <row r="113" spans="1:13" ht="15.75" customHeight="1">
      <c r="A113" s="62"/>
      <c r="B113" s="62"/>
      <c r="C113" s="62"/>
      <c r="D113" s="62"/>
      <c r="E113" s="62"/>
      <c r="F113" s="62"/>
      <c r="G113" s="62"/>
      <c r="H113" s="65" t="s">
        <v>73</v>
      </c>
      <c r="I113" s="66">
        <f>SUM(I110:I112)</f>
        <v>8.9996000000000009</v>
      </c>
    </row>
    <row r="114" spans="1:13" ht="15.75" customHeight="1">
      <c r="B114" s="58"/>
      <c r="F114" s="59"/>
      <c r="I114" s="70">
        <f>I113+I107+I99+I91++I83+I75+I67+I59+I51+I43+I35+I27+I19+I11</f>
        <v>444.24960000000004</v>
      </c>
    </row>
    <row r="115" spans="1:13" ht="15.75" customHeight="1">
      <c r="A115" s="260" t="s">
        <v>464</v>
      </c>
      <c r="B115" s="234"/>
      <c r="C115" s="234"/>
      <c r="D115" s="234"/>
      <c r="E115" s="234"/>
      <c r="F115" s="234"/>
      <c r="G115" s="234"/>
      <c r="H115" s="234"/>
      <c r="I115" s="236"/>
    </row>
    <row r="116" spans="1:13" ht="15.75" customHeight="1">
      <c r="A116" s="257" t="s">
        <v>342</v>
      </c>
      <c r="B116" s="257" t="s">
        <v>343</v>
      </c>
      <c r="C116" s="257" t="s">
        <v>344</v>
      </c>
      <c r="D116" s="257" t="s">
        <v>345</v>
      </c>
      <c r="E116" s="257" t="s">
        <v>346</v>
      </c>
      <c r="F116" s="257" t="s">
        <v>347</v>
      </c>
      <c r="G116" s="257" t="s">
        <v>348</v>
      </c>
      <c r="H116" s="258" t="s">
        <v>465</v>
      </c>
      <c r="I116" s="236"/>
      <c r="J116" s="259" t="s">
        <v>350</v>
      </c>
    </row>
    <row r="117" spans="1:13" ht="15.75" customHeight="1">
      <c r="A117" s="228"/>
      <c r="B117" s="228"/>
      <c r="C117" s="228"/>
      <c r="D117" s="228"/>
      <c r="E117" s="228"/>
      <c r="F117" s="228"/>
      <c r="G117" s="228"/>
      <c r="H117" s="71" t="s">
        <v>466</v>
      </c>
      <c r="I117" s="71" t="s">
        <v>467</v>
      </c>
      <c r="J117" s="228"/>
      <c r="M117" s="60">
        <f>13*7</f>
        <v>91</v>
      </c>
    </row>
    <row r="118" spans="1:13" ht="15.75" customHeight="1">
      <c r="A118" s="17">
        <v>1</v>
      </c>
      <c r="B118" s="72" t="s">
        <v>13</v>
      </c>
      <c r="C118" s="17" t="s">
        <v>351</v>
      </c>
      <c r="D118" s="72" t="s">
        <v>468</v>
      </c>
      <c r="E118" s="242" t="s">
        <v>469</v>
      </c>
      <c r="F118" s="6" t="s">
        <v>470</v>
      </c>
      <c r="G118" s="72">
        <v>0</v>
      </c>
      <c r="H118" s="17">
        <v>0.5</v>
      </c>
      <c r="I118" s="17">
        <v>0.25</v>
      </c>
      <c r="J118" s="13">
        <f t="shared" ref="J118:J121" si="14">G118*I118</f>
        <v>0</v>
      </c>
    </row>
    <row r="119" spans="1:13" ht="15.75" customHeight="1">
      <c r="A119" s="17">
        <v>2</v>
      </c>
      <c r="B119" s="72" t="s">
        <v>13</v>
      </c>
      <c r="C119" s="17" t="s">
        <v>351</v>
      </c>
      <c r="D119" s="72" t="s">
        <v>468</v>
      </c>
      <c r="E119" s="227"/>
      <c r="F119" s="6" t="s">
        <v>471</v>
      </c>
      <c r="G119" s="72">
        <v>0</v>
      </c>
      <c r="H119" s="17">
        <v>15</v>
      </c>
      <c r="I119" s="17">
        <v>7.5</v>
      </c>
      <c r="J119" s="13">
        <f t="shared" si="14"/>
        <v>0</v>
      </c>
    </row>
    <row r="120" spans="1:13" ht="15.75" customHeight="1">
      <c r="A120" s="17">
        <v>3</v>
      </c>
      <c r="B120" s="72" t="s">
        <v>13</v>
      </c>
      <c r="C120" s="17" t="s">
        <v>351</v>
      </c>
      <c r="D120" s="72" t="s">
        <v>468</v>
      </c>
      <c r="E120" s="227"/>
      <c r="F120" s="6" t="s">
        <v>472</v>
      </c>
      <c r="G120" s="72">
        <v>0</v>
      </c>
      <c r="H120" s="17">
        <v>1</v>
      </c>
      <c r="I120" s="17">
        <v>0.5</v>
      </c>
      <c r="J120" s="13">
        <f t="shared" si="14"/>
        <v>0</v>
      </c>
    </row>
    <row r="121" spans="1:13" ht="15.75" customHeight="1">
      <c r="A121" s="17">
        <v>4</v>
      </c>
      <c r="B121" s="72" t="s">
        <v>13</v>
      </c>
      <c r="C121" s="17" t="s">
        <v>351</v>
      </c>
      <c r="D121" s="72" t="s">
        <v>468</v>
      </c>
      <c r="E121" s="227"/>
      <c r="F121" s="6" t="s">
        <v>473</v>
      </c>
      <c r="G121" s="72">
        <v>0</v>
      </c>
      <c r="H121" s="17">
        <v>0.01</v>
      </c>
      <c r="I121" s="17">
        <v>0.01</v>
      </c>
      <c r="J121" s="13">
        <f t="shared" si="14"/>
        <v>0</v>
      </c>
    </row>
    <row r="122" spans="1:13" ht="15.75" customHeight="1">
      <c r="A122" s="17">
        <v>5</v>
      </c>
      <c r="B122" s="72" t="s">
        <v>13</v>
      </c>
      <c r="C122" s="17" t="s">
        <v>351</v>
      </c>
      <c r="D122" s="72" t="s">
        <v>468</v>
      </c>
      <c r="E122" s="228"/>
      <c r="F122" s="6" t="s">
        <v>474</v>
      </c>
      <c r="G122" s="72">
        <v>800</v>
      </c>
      <c r="H122" s="17">
        <v>0.01</v>
      </c>
      <c r="I122" s="17">
        <v>0.01</v>
      </c>
      <c r="J122" s="13">
        <f>G122*H122</f>
        <v>8</v>
      </c>
    </row>
    <row r="123" spans="1:13" ht="15.75" customHeight="1">
      <c r="A123" s="62"/>
      <c r="B123" s="62"/>
      <c r="C123" s="62"/>
      <c r="D123" s="62"/>
      <c r="E123" s="62"/>
      <c r="F123" s="62"/>
      <c r="G123" s="62"/>
      <c r="H123" s="57"/>
      <c r="I123" s="73" t="s">
        <v>73</v>
      </c>
      <c r="J123" s="74">
        <f>SUM(J118:J122)</f>
        <v>8</v>
      </c>
    </row>
    <row r="124" spans="1:13" ht="47.25" customHeight="1">
      <c r="A124" s="17">
        <v>1</v>
      </c>
      <c r="B124" s="72" t="s">
        <v>13</v>
      </c>
      <c r="C124" s="17" t="s">
        <v>351</v>
      </c>
      <c r="D124" s="72" t="s">
        <v>468</v>
      </c>
      <c r="E124" s="242" t="s">
        <v>475</v>
      </c>
      <c r="F124" s="6" t="s">
        <v>476</v>
      </c>
      <c r="G124" s="72">
        <v>0</v>
      </c>
      <c r="H124" s="17">
        <v>0.5</v>
      </c>
      <c r="I124" s="17">
        <v>0.25</v>
      </c>
      <c r="J124" s="13">
        <f t="shared" ref="J124:J128" si="15">G124*I124</f>
        <v>0</v>
      </c>
    </row>
    <row r="125" spans="1:13" ht="15.75" customHeight="1">
      <c r="A125" s="17">
        <v>2</v>
      </c>
      <c r="B125" s="72" t="s">
        <v>13</v>
      </c>
      <c r="C125" s="17" t="s">
        <v>351</v>
      </c>
      <c r="D125" s="72" t="s">
        <v>468</v>
      </c>
      <c r="E125" s="227"/>
      <c r="F125" s="6" t="s">
        <v>477</v>
      </c>
      <c r="G125" s="72">
        <v>1</v>
      </c>
      <c r="H125" s="17">
        <v>15</v>
      </c>
      <c r="I125" s="17">
        <v>7.5</v>
      </c>
      <c r="J125" s="13">
        <f t="shared" si="15"/>
        <v>7.5</v>
      </c>
    </row>
    <row r="126" spans="1:13" ht="15.75" customHeight="1">
      <c r="A126" s="17">
        <v>3</v>
      </c>
      <c r="B126" s="72" t="s">
        <v>13</v>
      </c>
      <c r="C126" s="17" t="s">
        <v>351</v>
      </c>
      <c r="D126" s="72" t="s">
        <v>468</v>
      </c>
      <c r="E126" s="227"/>
      <c r="F126" s="6" t="s">
        <v>478</v>
      </c>
      <c r="G126" s="72">
        <v>0</v>
      </c>
      <c r="H126" s="17">
        <v>1</v>
      </c>
      <c r="I126" s="17">
        <v>0.5</v>
      </c>
      <c r="J126" s="13">
        <f t="shared" si="15"/>
        <v>0</v>
      </c>
    </row>
    <row r="127" spans="1:13" ht="15.75" customHeight="1">
      <c r="A127" s="17">
        <v>4</v>
      </c>
      <c r="B127" s="72" t="s">
        <v>13</v>
      </c>
      <c r="C127" s="17" t="s">
        <v>351</v>
      </c>
      <c r="D127" s="72" t="s">
        <v>468</v>
      </c>
      <c r="E127" s="227"/>
      <c r="F127" s="6" t="s">
        <v>479</v>
      </c>
      <c r="G127" s="72">
        <v>400</v>
      </c>
      <c r="H127" s="17">
        <v>0.01</v>
      </c>
      <c r="I127" s="17">
        <v>0.01</v>
      </c>
      <c r="J127" s="13">
        <f t="shared" si="15"/>
        <v>4</v>
      </c>
    </row>
    <row r="128" spans="1:13" ht="15.75" customHeight="1">
      <c r="A128" s="17">
        <v>5</v>
      </c>
      <c r="B128" s="72" t="s">
        <v>13</v>
      </c>
      <c r="C128" s="17" t="s">
        <v>351</v>
      </c>
      <c r="D128" s="72" t="s">
        <v>468</v>
      </c>
      <c r="E128" s="228"/>
      <c r="F128" s="6" t="s">
        <v>480</v>
      </c>
      <c r="G128" s="72">
        <v>750</v>
      </c>
      <c r="H128" s="17">
        <v>0.01</v>
      </c>
      <c r="I128" s="17">
        <v>0.01</v>
      </c>
      <c r="J128" s="13">
        <f t="shared" si="15"/>
        <v>7.5</v>
      </c>
    </row>
    <row r="129" spans="1:10" ht="15.75" customHeight="1">
      <c r="A129" s="17"/>
      <c r="B129" s="72"/>
      <c r="C129" s="17"/>
      <c r="D129" s="72"/>
      <c r="E129" s="75"/>
      <c r="F129" s="6"/>
      <c r="G129" s="72"/>
      <c r="H129" s="17"/>
      <c r="I129" s="17"/>
      <c r="J129" s="76">
        <f>SUM(J124:J128)</f>
        <v>19</v>
      </c>
    </row>
    <row r="130" spans="1:10" ht="15.75" customHeight="1">
      <c r="A130" s="17">
        <v>1</v>
      </c>
      <c r="B130" s="72" t="s">
        <v>13</v>
      </c>
      <c r="C130" s="17" t="s">
        <v>351</v>
      </c>
      <c r="D130" s="72" t="s">
        <v>468</v>
      </c>
      <c r="E130" s="242" t="s">
        <v>481</v>
      </c>
      <c r="F130" s="6" t="s">
        <v>482</v>
      </c>
      <c r="G130" s="72">
        <v>0</v>
      </c>
      <c r="H130" s="17">
        <v>0.5</v>
      </c>
      <c r="I130" s="17">
        <v>0.25</v>
      </c>
      <c r="J130" s="13">
        <f t="shared" ref="J130:J131" si="16">G130*I130</f>
        <v>0</v>
      </c>
    </row>
    <row r="131" spans="1:10" ht="15.75" customHeight="1">
      <c r="A131" s="17">
        <v>2</v>
      </c>
      <c r="B131" s="72" t="s">
        <v>13</v>
      </c>
      <c r="C131" s="17" t="s">
        <v>351</v>
      </c>
      <c r="D131" s="72" t="s">
        <v>468</v>
      </c>
      <c r="E131" s="227"/>
      <c r="F131" s="6" t="s">
        <v>483</v>
      </c>
      <c r="G131" s="72">
        <v>1</v>
      </c>
      <c r="H131" s="17">
        <v>15</v>
      </c>
      <c r="I131" s="17">
        <v>7.5</v>
      </c>
      <c r="J131" s="13">
        <f t="shared" si="16"/>
        <v>7.5</v>
      </c>
    </row>
    <row r="132" spans="1:10" ht="15.75" customHeight="1">
      <c r="A132" s="17">
        <v>3</v>
      </c>
      <c r="B132" s="72" t="s">
        <v>13</v>
      </c>
      <c r="C132" s="17" t="s">
        <v>351</v>
      </c>
      <c r="D132" s="72" t="s">
        <v>468</v>
      </c>
      <c r="E132" s="227"/>
      <c r="F132" s="6" t="s">
        <v>484</v>
      </c>
      <c r="G132" s="72">
        <v>1</v>
      </c>
      <c r="H132" s="17">
        <v>1</v>
      </c>
      <c r="I132" s="17">
        <v>0.5</v>
      </c>
      <c r="J132" s="13">
        <f t="shared" ref="J132:J134" si="17">G132*H132</f>
        <v>1</v>
      </c>
    </row>
    <row r="133" spans="1:10" ht="15.75" customHeight="1">
      <c r="A133" s="17">
        <v>4</v>
      </c>
      <c r="B133" s="72" t="s">
        <v>13</v>
      </c>
      <c r="C133" s="17" t="s">
        <v>351</v>
      </c>
      <c r="D133" s="72" t="s">
        <v>468</v>
      </c>
      <c r="E133" s="227"/>
      <c r="F133" s="6" t="s">
        <v>485</v>
      </c>
      <c r="G133" s="72">
        <v>300</v>
      </c>
      <c r="H133" s="17">
        <v>0.01</v>
      </c>
      <c r="I133" s="17">
        <v>0.01</v>
      </c>
      <c r="J133" s="13">
        <f t="shared" si="17"/>
        <v>3</v>
      </c>
    </row>
    <row r="134" spans="1:10" ht="15.75" customHeight="1">
      <c r="A134" s="17">
        <v>5</v>
      </c>
      <c r="B134" s="72" t="s">
        <v>13</v>
      </c>
      <c r="C134" s="17" t="s">
        <v>351</v>
      </c>
      <c r="D134" s="72" t="s">
        <v>468</v>
      </c>
      <c r="E134" s="228"/>
      <c r="F134" s="6" t="s">
        <v>486</v>
      </c>
      <c r="G134" s="72">
        <v>1000</v>
      </c>
      <c r="H134" s="17">
        <v>0.01</v>
      </c>
      <c r="I134" s="17">
        <v>0.01</v>
      </c>
      <c r="J134" s="13">
        <f t="shared" si="17"/>
        <v>10</v>
      </c>
    </row>
    <row r="135" spans="1:10" ht="15.75" customHeight="1">
      <c r="A135" s="17"/>
      <c r="B135" s="72"/>
      <c r="C135" s="17"/>
      <c r="D135" s="72"/>
      <c r="E135" s="75"/>
      <c r="F135" s="6"/>
      <c r="G135" s="72"/>
      <c r="H135" s="17"/>
      <c r="I135" s="17"/>
      <c r="J135" s="76">
        <f>SUM(J130:J134)</f>
        <v>21.5</v>
      </c>
    </row>
    <row r="136" spans="1:10" ht="15.75" customHeight="1">
      <c r="A136" s="17">
        <v>1</v>
      </c>
      <c r="B136" s="72" t="s">
        <v>13</v>
      </c>
      <c r="C136" s="17" t="s">
        <v>351</v>
      </c>
      <c r="D136" s="72" t="s">
        <v>468</v>
      </c>
      <c r="E136" s="242" t="s">
        <v>487</v>
      </c>
      <c r="F136" s="6" t="s">
        <v>488</v>
      </c>
      <c r="G136" s="72">
        <v>0</v>
      </c>
      <c r="H136" s="17">
        <v>0.5</v>
      </c>
      <c r="I136" s="17">
        <v>0.25</v>
      </c>
      <c r="J136" s="13">
        <f>G136*H136</f>
        <v>0</v>
      </c>
    </row>
    <row r="137" spans="1:10" ht="15.75" customHeight="1">
      <c r="A137" s="17">
        <v>2</v>
      </c>
      <c r="B137" s="72" t="s">
        <v>13</v>
      </c>
      <c r="C137" s="17" t="s">
        <v>351</v>
      </c>
      <c r="D137" s="72" t="s">
        <v>468</v>
      </c>
      <c r="E137" s="227"/>
      <c r="F137" s="6" t="s">
        <v>489</v>
      </c>
      <c r="G137" s="72">
        <v>1</v>
      </c>
      <c r="H137" s="17">
        <v>15</v>
      </c>
      <c r="I137" s="17">
        <v>7.5</v>
      </c>
      <c r="J137" s="13">
        <f>G137*I137</f>
        <v>7.5</v>
      </c>
    </row>
    <row r="138" spans="1:10" ht="15.75" customHeight="1">
      <c r="A138" s="17">
        <v>3</v>
      </c>
      <c r="B138" s="72" t="s">
        <v>13</v>
      </c>
      <c r="C138" s="17" t="s">
        <v>351</v>
      </c>
      <c r="D138" s="72" t="s">
        <v>468</v>
      </c>
      <c r="E138" s="227"/>
      <c r="F138" s="6" t="s">
        <v>490</v>
      </c>
      <c r="G138" s="72">
        <v>0</v>
      </c>
      <c r="H138" s="17">
        <v>1</v>
      </c>
      <c r="I138" s="17">
        <v>0.5</v>
      </c>
      <c r="J138" s="13">
        <v>0</v>
      </c>
    </row>
    <row r="139" spans="1:10" ht="15.75" customHeight="1">
      <c r="A139" s="17">
        <v>4</v>
      </c>
      <c r="B139" s="72" t="s">
        <v>13</v>
      </c>
      <c r="C139" s="17" t="s">
        <v>351</v>
      </c>
      <c r="D139" s="72" t="s">
        <v>468</v>
      </c>
      <c r="E139" s="227"/>
      <c r="F139" s="6" t="s">
        <v>491</v>
      </c>
      <c r="G139" s="72">
        <v>350</v>
      </c>
      <c r="H139" s="17">
        <v>0.01</v>
      </c>
      <c r="I139" s="17">
        <v>0.01</v>
      </c>
      <c r="J139" s="13">
        <f t="shared" ref="J139:J140" si="18">G139*H139</f>
        <v>3.5</v>
      </c>
    </row>
    <row r="140" spans="1:10" ht="15.75" customHeight="1">
      <c r="A140" s="17">
        <v>5</v>
      </c>
      <c r="B140" s="72" t="s">
        <v>13</v>
      </c>
      <c r="C140" s="17" t="s">
        <v>351</v>
      </c>
      <c r="D140" s="72" t="s">
        <v>468</v>
      </c>
      <c r="E140" s="228"/>
      <c r="F140" s="6" t="s">
        <v>492</v>
      </c>
      <c r="G140" s="72">
        <v>800</v>
      </c>
      <c r="H140" s="17">
        <v>0.01</v>
      </c>
      <c r="I140" s="17">
        <v>0.01</v>
      </c>
      <c r="J140" s="13">
        <f t="shared" si="18"/>
        <v>8</v>
      </c>
    </row>
    <row r="141" spans="1:10" ht="15.75" customHeight="1">
      <c r="A141" s="17"/>
      <c r="B141" s="72"/>
      <c r="C141" s="17"/>
      <c r="D141" s="72"/>
      <c r="E141" s="75"/>
      <c r="F141" s="6"/>
      <c r="G141" s="72"/>
      <c r="H141" s="17"/>
      <c r="I141" s="17"/>
      <c r="J141" s="76">
        <f>SUM(J136:J140)</f>
        <v>19</v>
      </c>
    </row>
    <row r="142" spans="1:10" ht="15.75" customHeight="1">
      <c r="A142" s="17">
        <v>1</v>
      </c>
      <c r="B142" s="72" t="s">
        <v>13</v>
      </c>
      <c r="C142" s="17" t="s">
        <v>351</v>
      </c>
      <c r="D142" s="72" t="s">
        <v>468</v>
      </c>
      <c r="E142" s="242" t="s">
        <v>493</v>
      </c>
      <c r="F142" s="6" t="s">
        <v>494</v>
      </c>
      <c r="G142" s="72">
        <v>0</v>
      </c>
      <c r="H142" s="17">
        <v>0.5</v>
      </c>
      <c r="I142" s="17">
        <v>0.25</v>
      </c>
      <c r="J142" s="13">
        <f>G142*H142</f>
        <v>0</v>
      </c>
    </row>
    <row r="143" spans="1:10" ht="15.75" customHeight="1">
      <c r="A143" s="17">
        <v>2</v>
      </c>
      <c r="B143" s="72" t="s">
        <v>13</v>
      </c>
      <c r="C143" s="17" t="s">
        <v>351</v>
      </c>
      <c r="D143" s="72" t="s">
        <v>468</v>
      </c>
      <c r="E143" s="227"/>
      <c r="F143" s="6" t="s">
        <v>495</v>
      </c>
      <c r="G143" s="72">
        <v>0</v>
      </c>
      <c r="H143" s="17">
        <v>15</v>
      </c>
      <c r="I143" s="17">
        <v>7.5</v>
      </c>
      <c r="J143" s="13">
        <f>G143*I143</f>
        <v>0</v>
      </c>
    </row>
    <row r="144" spans="1:10" ht="15.75" customHeight="1">
      <c r="A144" s="17">
        <v>3</v>
      </c>
      <c r="B144" s="72" t="s">
        <v>13</v>
      </c>
      <c r="C144" s="17" t="s">
        <v>351</v>
      </c>
      <c r="D144" s="72" t="s">
        <v>468</v>
      </c>
      <c r="E144" s="227"/>
      <c r="F144" s="6" t="s">
        <v>496</v>
      </c>
      <c r="G144" s="72">
        <v>0</v>
      </c>
      <c r="H144" s="17">
        <v>1</v>
      </c>
      <c r="I144" s="17">
        <v>0.5</v>
      </c>
      <c r="J144" s="13">
        <f t="shared" ref="J144:J146" si="19">G144*H144</f>
        <v>0</v>
      </c>
    </row>
    <row r="145" spans="1:10" ht="15.75" customHeight="1">
      <c r="A145" s="17">
        <v>4</v>
      </c>
      <c r="B145" s="72" t="s">
        <v>13</v>
      </c>
      <c r="C145" s="17" t="s">
        <v>351</v>
      </c>
      <c r="D145" s="72" t="s">
        <v>468</v>
      </c>
      <c r="E145" s="227"/>
      <c r="F145" s="6" t="s">
        <v>497</v>
      </c>
      <c r="G145" s="72">
        <v>500</v>
      </c>
      <c r="H145" s="17">
        <v>0.01</v>
      </c>
      <c r="I145" s="17">
        <v>0.01</v>
      </c>
      <c r="J145" s="13">
        <f t="shared" si="19"/>
        <v>5</v>
      </c>
    </row>
    <row r="146" spans="1:10" ht="15.75" customHeight="1">
      <c r="A146" s="17">
        <v>5</v>
      </c>
      <c r="B146" s="72" t="s">
        <v>13</v>
      </c>
      <c r="C146" s="17" t="s">
        <v>351</v>
      </c>
      <c r="D146" s="72" t="s">
        <v>468</v>
      </c>
      <c r="E146" s="228"/>
      <c r="F146" s="6" t="s">
        <v>498</v>
      </c>
      <c r="G146" s="72">
        <v>1300</v>
      </c>
      <c r="H146" s="17">
        <v>0.01</v>
      </c>
      <c r="I146" s="17">
        <v>0.01</v>
      </c>
      <c r="J146" s="13">
        <f t="shared" si="19"/>
        <v>13</v>
      </c>
    </row>
    <row r="147" spans="1:10" ht="15.75" customHeight="1">
      <c r="A147" s="17"/>
      <c r="B147" s="72"/>
      <c r="C147" s="17"/>
      <c r="D147" s="72"/>
      <c r="E147" s="75"/>
      <c r="F147" s="6"/>
      <c r="G147" s="72"/>
      <c r="H147" s="17"/>
      <c r="I147" s="17"/>
      <c r="J147" s="76">
        <f>SUM(J142:J146)</f>
        <v>18</v>
      </c>
    </row>
    <row r="148" spans="1:10" ht="15.75" customHeight="1">
      <c r="A148" s="17">
        <v>1</v>
      </c>
      <c r="B148" s="72" t="s">
        <v>13</v>
      </c>
      <c r="C148" s="17" t="s">
        <v>351</v>
      </c>
      <c r="D148" s="72" t="s">
        <v>468</v>
      </c>
      <c r="E148" s="242" t="s">
        <v>499</v>
      </c>
      <c r="F148" s="6" t="s">
        <v>500</v>
      </c>
      <c r="G148" s="72">
        <v>0</v>
      </c>
      <c r="H148" s="17">
        <v>0.5</v>
      </c>
      <c r="I148" s="17">
        <v>0.25</v>
      </c>
      <c r="J148" s="13">
        <f t="shared" ref="J148:J149" si="20">G148*I148</f>
        <v>0</v>
      </c>
    </row>
    <row r="149" spans="1:10" ht="15.75" customHeight="1">
      <c r="A149" s="17">
        <v>2</v>
      </c>
      <c r="B149" s="72" t="s">
        <v>13</v>
      </c>
      <c r="C149" s="17" t="s">
        <v>351</v>
      </c>
      <c r="D149" s="72" t="s">
        <v>468</v>
      </c>
      <c r="E149" s="227"/>
      <c r="F149" s="6" t="s">
        <v>501</v>
      </c>
      <c r="G149" s="72">
        <v>2</v>
      </c>
      <c r="H149" s="17">
        <v>15</v>
      </c>
      <c r="I149" s="17">
        <v>7.5</v>
      </c>
      <c r="J149" s="13">
        <f t="shared" si="20"/>
        <v>15</v>
      </c>
    </row>
    <row r="150" spans="1:10" ht="15.75" customHeight="1">
      <c r="A150" s="17">
        <v>3</v>
      </c>
      <c r="B150" s="72" t="s">
        <v>13</v>
      </c>
      <c r="C150" s="17" t="s">
        <v>351</v>
      </c>
      <c r="D150" s="72" t="s">
        <v>468</v>
      </c>
      <c r="E150" s="227"/>
      <c r="F150" s="6" t="s">
        <v>502</v>
      </c>
      <c r="G150" s="72">
        <v>2</v>
      </c>
      <c r="H150" s="17">
        <v>1</v>
      </c>
      <c r="I150" s="17">
        <v>0.5</v>
      </c>
      <c r="J150" s="13">
        <f t="shared" ref="J150:J152" si="21">G150*H150</f>
        <v>2</v>
      </c>
    </row>
    <row r="151" spans="1:10" ht="15.75" customHeight="1">
      <c r="A151" s="17">
        <v>4</v>
      </c>
      <c r="B151" s="72" t="s">
        <v>13</v>
      </c>
      <c r="C151" s="17" t="s">
        <v>351</v>
      </c>
      <c r="D151" s="72" t="s">
        <v>468</v>
      </c>
      <c r="E151" s="227"/>
      <c r="F151" s="6" t="s">
        <v>503</v>
      </c>
      <c r="G151" s="72">
        <v>325</v>
      </c>
      <c r="H151" s="17">
        <v>0.01</v>
      </c>
      <c r="I151" s="17">
        <v>0.01</v>
      </c>
      <c r="J151" s="13">
        <f t="shared" si="21"/>
        <v>3.25</v>
      </c>
    </row>
    <row r="152" spans="1:10" ht="15.75" customHeight="1">
      <c r="A152" s="17">
        <v>5</v>
      </c>
      <c r="B152" s="72" t="s">
        <v>13</v>
      </c>
      <c r="C152" s="17" t="s">
        <v>351</v>
      </c>
      <c r="D152" s="72" t="s">
        <v>468</v>
      </c>
      <c r="E152" s="228"/>
      <c r="F152" s="6" t="s">
        <v>504</v>
      </c>
      <c r="G152" s="72">
        <v>0</v>
      </c>
      <c r="H152" s="17">
        <v>0.01</v>
      </c>
      <c r="I152" s="17">
        <v>0.01</v>
      </c>
      <c r="J152" s="13">
        <f t="shared" si="21"/>
        <v>0</v>
      </c>
    </row>
    <row r="153" spans="1:10" ht="15.75" customHeight="1">
      <c r="A153" s="17"/>
      <c r="B153" s="72"/>
      <c r="C153" s="17"/>
      <c r="D153" s="72"/>
      <c r="E153" s="75"/>
      <c r="F153" s="6"/>
      <c r="G153" s="72"/>
      <c r="H153" s="17"/>
      <c r="I153" s="17"/>
      <c r="J153" s="76">
        <f>SUM(J148:J152)</f>
        <v>20.25</v>
      </c>
    </row>
    <row r="154" spans="1:10" ht="47.25" customHeight="1">
      <c r="A154" s="17">
        <v>1</v>
      </c>
      <c r="B154" s="72" t="s">
        <v>13</v>
      </c>
      <c r="C154" s="17" t="s">
        <v>351</v>
      </c>
      <c r="D154" s="72" t="s">
        <v>468</v>
      </c>
      <c r="E154" s="242" t="s">
        <v>505</v>
      </c>
      <c r="F154" s="6" t="s">
        <v>506</v>
      </c>
      <c r="G154" s="72">
        <v>1</v>
      </c>
      <c r="H154" s="17">
        <v>0.5</v>
      </c>
      <c r="I154" s="17">
        <v>0.25</v>
      </c>
      <c r="J154" s="13">
        <f>G154*H154</f>
        <v>0.5</v>
      </c>
    </row>
    <row r="155" spans="1:10" ht="15.75" customHeight="1">
      <c r="A155" s="17">
        <v>2</v>
      </c>
      <c r="B155" s="72" t="s">
        <v>13</v>
      </c>
      <c r="C155" s="17" t="s">
        <v>351</v>
      </c>
      <c r="D155" s="72" t="s">
        <v>468</v>
      </c>
      <c r="E155" s="227"/>
      <c r="F155" s="6" t="s">
        <v>507</v>
      </c>
      <c r="G155" s="72">
        <v>0</v>
      </c>
      <c r="H155" s="17">
        <v>15</v>
      </c>
      <c r="I155" s="17">
        <v>7.5</v>
      </c>
      <c r="J155" s="13">
        <f>G155*I155</f>
        <v>0</v>
      </c>
    </row>
    <row r="156" spans="1:10" ht="15.75" customHeight="1">
      <c r="A156" s="17">
        <v>3</v>
      </c>
      <c r="B156" s="72" t="s">
        <v>13</v>
      </c>
      <c r="C156" s="17" t="s">
        <v>351</v>
      </c>
      <c r="D156" s="72" t="s">
        <v>468</v>
      </c>
      <c r="E156" s="227"/>
      <c r="F156" s="6" t="s">
        <v>508</v>
      </c>
      <c r="G156" s="72">
        <v>2</v>
      </c>
      <c r="H156" s="17">
        <v>1</v>
      </c>
      <c r="I156" s="17">
        <v>0.5</v>
      </c>
      <c r="J156" s="13">
        <f t="shared" ref="J156:J158" si="22">G156*H156</f>
        <v>2</v>
      </c>
    </row>
    <row r="157" spans="1:10" ht="15.75" customHeight="1">
      <c r="A157" s="17">
        <v>4</v>
      </c>
      <c r="B157" s="72" t="s">
        <v>13</v>
      </c>
      <c r="C157" s="17" t="s">
        <v>351</v>
      </c>
      <c r="D157" s="72" t="s">
        <v>468</v>
      </c>
      <c r="E157" s="227"/>
      <c r="F157" s="6" t="s">
        <v>509</v>
      </c>
      <c r="G157" s="72">
        <v>275</v>
      </c>
      <c r="H157" s="17">
        <v>0.01</v>
      </c>
      <c r="I157" s="17">
        <v>0.01</v>
      </c>
      <c r="J157" s="13">
        <f t="shared" si="22"/>
        <v>2.75</v>
      </c>
    </row>
    <row r="158" spans="1:10" ht="15.75" customHeight="1">
      <c r="A158" s="17">
        <v>5</v>
      </c>
      <c r="B158" s="72" t="s">
        <v>13</v>
      </c>
      <c r="C158" s="17" t="s">
        <v>351</v>
      </c>
      <c r="D158" s="72" t="s">
        <v>468</v>
      </c>
      <c r="E158" s="228"/>
      <c r="F158" s="6" t="s">
        <v>510</v>
      </c>
      <c r="G158" s="72">
        <v>1100</v>
      </c>
      <c r="H158" s="17">
        <v>0.01</v>
      </c>
      <c r="I158" s="17">
        <v>0.01</v>
      </c>
      <c r="J158" s="13">
        <f t="shared" si="22"/>
        <v>11</v>
      </c>
    </row>
    <row r="159" spans="1:10" ht="15.75" customHeight="1">
      <c r="A159" s="17"/>
      <c r="B159" s="72"/>
      <c r="C159" s="17"/>
      <c r="D159" s="72"/>
      <c r="E159" s="75"/>
      <c r="F159" s="6"/>
      <c r="G159" s="72"/>
      <c r="H159" s="17"/>
      <c r="I159" s="17"/>
      <c r="J159" s="76">
        <f>SUM(J154:J158)</f>
        <v>16.25</v>
      </c>
    </row>
    <row r="160" spans="1:10" ht="15.75" customHeight="1">
      <c r="A160" s="17">
        <v>1</v>
      </c>
      <c r="B160" s="72" t="s">
        <v>13</v>
      </c>
      <c r="C160" s="17" t="s">
        <v>351</v>
      </c>
      <c r="D160" s="72" t="s">
        <v>468</v>
      </c>
      <c r="E160" s="242" t="s">
        <v>511</v>
      </c>
      <c r="F160" s="6" t="s">
        <v>512</v>
      </c>
      <c r="G160" s="72">
        <v>0</v>
      </c>
      <c r="H160" s="17">
        <v>0.5</v>
      </c>
      <c r="I160" s="17">
        <v>0.25</v>
      </c>
      <c r="J160" s="13">
        <f t="shared" ref="J160:J161" si="23">G160*I160</f>
        <v>0</v>
      </c>
    </row>
    <row r="161" spans="1:10" ht="15.75" customHeight="1">
      <c r="A161" s="17">
        <v>2</v>
      </c>
      <c r="B161" s="72" t="s">
        <v>13</v>
      </c>
      <c r="C161" s="17" t="s">
        <v>351</v>
      </c>
      <c r="D161" s="72" t="s">
        <v>468</v>
      </c>
      <c r="E161" s="227"/>
      <c r="F161" s="6" t="s">
        <v>513</v>
      </c>
      <c r="G161" s="72">
        <v>0</v>
      </c>
      <c r="H161" s="17">
        <v>15</v>
      </c>
      <c r="I161" s="17">
        <v>7.5</v>
      </c>
      <c r="J161" s="13">
        <f t="shared" si="23"/>
        <v>0</v>
      </c>
    </row>
    <row r="162" spans="1:10" ht="15.75" customHeight="1">
      <c r="A162" s="17">
        <v>3</v>
      </c>
      <c r="B162" s="72" t="s">
        <v>13</v>
      </c>
      <c r="C162" s="17" t="s">
        <v>351</v>
      </c>
      <c r="D162" s="72" t="s">
        <v>468</v>
      </c>
      <c r="E162" s="227"/>
      <c r="F162" s="6" t="s">
        <v>514</v>
      </c>
      <c r="G162" s="72">
        <v>2</v>
      </c>
      <c r="H162" s="17">
        <v>1</v>
      </c>
      <c r="I162" s="17">
        <v>0.5</v>
      </c>
      <c r="J162" s="13">
        <f t="shared" ref="J162:J164" si="24">G162*H162</f>
        <v>2</v>
      </c>
    </row>
    <row r="163" spans="1:10" ht="15.75" customHeight="1">
      <c r="A163" s="17">
        <v>4</v>
      </c>
      <c r="B163" s="72" t="s">
        <v>13</v>
      </c>
      <c r="C163" s="17" t="s">
        <v>351</v>
      </c>
      <c r="D163" s="72" t="s">
        <v>468</v>
      </c>
      <c r="E163" s="227"/>
      <c r="F163" s="6" t="s">
        <v>515</v>
      </c>
      <c r="G163" s="72">
        <v>100</v>
      </c>
      <c r="H163" s="17">
        <v>0.01</v>
      </c>
      <c r="I163" s="17">
        <v>0.01</v>
      </c>
      <c r="J163" s="13">
        <f t="shared" si="24"/>
        <v>1</v>
      </c>
    </row>
    <row r="164" spans="1:10" ht="15.75" customHeight="1">
      <c r="A164" s="17">
        <v>5</v>
      </c>
      <c r="B164" s="72" t="s">
        <v>13</v>
      </c>
      <c r="C164" s="17" t="s">
        <v>351</v>
      </c>
      <c r="D164" s="72" t="s">
        <v>468</v>
      </c>
      <c r="E164" s="228"/>
      <c r="F164" s="6" t="s">
        <v>516</v>
      </c>
      <c r="G164" s="72">
        <v>300</v>
      </c>
      <c r="H164" s="17">
        <v>0.01</v>
      </c>
      <c r="I164" s="17">
        <v>0.01</v>
      </c>
      <c r="J164" s="13">
        <f t="shared" si="24"/>
        <v>3</v>
      </c>
    </row>
    <row r="165" spans="1:10" ht="15.75" customHeight="1">
      <c r="A165" s="17"/>
      <c r="B165" s="72"/>
      <c r="C165" s="17"/>
      <c r="D165" s="72"/>
      <c r="E165" s="75"/>
      <c r="F165" s="6"/>
      <c r="G165" s="72"/>
      <c r="H165" s="17"/>
      <c r="I165" s="17"/>
      <c r="J165" s="76">
        <f>SUM(J160:J164)</f>
        <v>6</v>
      </c>
    </row>
    <row r="166" spans="1:10" ht="15.75" customHeight="1">
      <c r="A166" s="17">
        <v>1</v>
      </c>
      <c r="B166" s="72" t="s">
        <v>13</v>
      </c>
      <c r="C166" s="17" t="s">
        <v>351</v>
      </c>
      <c r="D166" s="72" t="s">
        <v>468</v>
      </c>
      <c r="E166" s="242" t="s">
        <v>517</v>
      </c>
      <c r="F166" s="6" t="s">
        <v>518</v>
      </c>
      <c r="G166" s="72">
        <v>0</v>
      </c>
      <c r="H166" s="17">
        <v>0.5</v>
      </c>
      <c r="I166" s="17">
        <v>0.25</v>
      </c>
      <c r="J166" s="13">
        <f t="shared" ref="J166:J167" si="25">G166*I166</f>
        <v>0</v>
      </c>
    </row>
    <row r="167" spans="1:10" ht="15.75" customHeight="1">
      <c r="A167" s="17">
        <v>2</v>
      </c>
      <c r="B167" s="72" t="s">
        <v>13</v>
      </c>
      <c r="C167" s="17" t="s">
        <v>351</v>
      </c>
      <c r="D167" s="72" t="s">
        <v>468</v>
      </c>
      <c r="E167" s="227"/>
      <c r="F167" s="6" t="s">
        <v>519</v>
      </c>
      <c r="G167" s="72">
        <v>0</v>
      </c>
      <c r="H167" s="17">
        <v>15</v>
      </c>
      <c r="I167" s="17">
        <v>7.5</v>
      </c>
      <c r="J167" s="13">
        <f t="shared" si="25"/>
        <v>0</v>
      </c>
    </row>
    <row r="168" spans="1:10" ht="15.75" customHeight="1">
      <c r="A168" s="17">
        <v>3</v>
      </c>
      <c r="B168" s="72" t="s">
        <v>13</v>
      </c>
      <c r="C168" s="17" t="s">
        <v>351</v>
      </c>
      <c r="D168" s="72" t="s">
        <v>468</v>
      </c>
      <c r="E168" s="227"/>
      <c r="F168" s="6" t="s">
        <v>520</v>
      </c>
      <c r="G168" s="72">
        <v>2</v>
      </c>
      <c r="H168" s="17">
        <v>1</v>
      </c>
      <c r="I168" s="17">
        <v>0.5</v>
      </c>
      <c r="J168" s="13">
        <f t="shared" ref="J168:J170" si="26">G168*H168</f>
        <v>2</v>
      </c>
    </row>
    <row r="169" spans="1:10" ht="15.75" customHeight="1">
      <c r="A169" s="17">
        <v>4</v>
      </c>
      <c r="B169" s="72" t="s">
        <v>13</v>
      </c>
      <c r="C169" s="17" t="s">
        <v>351</v>
      </c>
      <c r="D169" s="72" t="s">
        <v>468</v>
      </c>
      <c r="E169" s="227"/>
      <c r="F169" s="6" t="s">
        <v>521</v>
      </c>
      <c r="G169" s="72">
        <v>100</v>
      </c>
      <c r="H169" s="17">
        <v>0.01</v>
      </c>
      <c r="I169" s="17">
        <v>0.01</v>
      </c>
      <c r="J169" s="13">
        <f t="shared" si="26"/>
        <v>1</v>
      </c>
    </row>
    <row r="170" spans="1:10" ht="15.75" customHeight="1">
      <c r="A170" s="17">
        <v>5</v>
      </c>
      <c r="B170" s="72" t="s">
        <v>13</v>
      </c>
      <c r="C170" s="17" t="s">
        <v>351</v>
      </c>
      <c r="D170" s="72" t="s">
        <v>468</v>
      </c>
      <c r="E170" s="228"/>
      <c r="F170" s="6" t="s">
        <v>522</v>
      </c>
      <c r="G170" s="72">
        <v>200</v>
      </c>
      <c r="H170" s="17">
        <v>0.01</v>
      </c>
      <c r="I170" s="17">
        <v>0.01</v>
      </c>
      <c r="J170" s="13">
        <f t="shared" si="26"/>
        <v>2</v>
      </c>
    </row>
    <row r="171" spans="1:10" ht="15.75" customHeight="1">
      <c r="A171" s="17"/>
      <c r="B171" s="72"/>
      <c r="C171" s="17"/>
      <c r="D171" s="72"/>
      <c r="E171" s="75"/>
      <c r="F171" s="6"/>
      <c r="G171" s="72"/>
      <c r="H171" s="17"/>
      <c r="I171" s="17"/>
      <c r="J171" s="77">
        <f>SUM(J166:J170)</f>
        <v>5</v>
      </c>
    </row>
    <row r="172" spans="1:10" ht="15.75" customHeight="1">
      <c r="A172" s="17"/>
      <c r="B172" s="72"/>
      <c r="C172" s="17"/>
      <c r="D172" s="72"/>
      <c r="E172" s="75"/>
      <c r="F172" s="6"/>
      <c r="G172" s="72"/>
      <c r="H172" s="17"/>
      <c r="I172" s="17"/>
      <c r="J172" s="13"/>
    </row>
    <row r="173" spans="1:10" ht="78.75" customHeight="1">
      <c r="A173" s="17">
        <v>1</v>
      </c>
      <c r="B173" s="72" t="s">
        <v>13</v>
      </c>
      <c r="C173" s="17" t="s">
        <v>351</v>
      </c>
      <c r="D173" s="72" t="s">
        <v>468</v>
      </c>
      <c r="E173" s="242" t="s">
        <v>523</v>
      </c>
      <c r="F173" s="6" t="s">
        <v>524</v>
      </c>
      <c r="G173" s="72">
        <v>0</v>
      </c>
      <c r="H173" s="17">
        <v>0.5</v>
      </c>
      <c r="I173" s="17">
        <v>0.25</v>
      </c>
      <c r="J173" s="13">
        <f t="shared" ref="J173:J174" si="27">G173*I173</f>
        <v>0</v>
      </c>
    </row>
    <row r="174" spans="1:10" ht="15.75" customHeight="1">
      <c r="A174" s="17">
        <v>2</v>
      </c>
      <c r="B174" s="72" t="s">
        <v>13</v>
      </c>
      <c r="C174" s="17" t="s">
        <v>351</v>
      </c>
      <c r="D174" s="72" t="s">
        <v>468</v>
      </c>
      <c r="E174" s="227"/>
      <c r="F174" s="6" t="s">
        <v>525</v>
      </c>
      <c r="G174" s="72">
        <v>0</v>
      </c>
      <c r="H174" s="17">
        <v>15</v>
      </c>
      <c r="I174" s="17">
        <v>7.5</v>
      </c>
      <c r="J174" s="13">
        <f t="shared" si="27"/>
        <v>0</v>
      </c>
    </row>
    <row r="175" spans="1:10" ht="15.75" customHeight="1">
      <c r="A175" s="17">
        <v>3</v>
      </c>
      <c r="B175" s="72" t="s">
        <v>13</v>
      </c>
      <c r="C175" s="17" t="s">
        <v>351</v>
      </c>
      <c r="D175" s="72" t="s">
        <v>468</v>
      </c>
      <c r="E175" s="227"/>
      <c r="F175" s="6" t="s">
        <v>526</v>
      </c>
      <c r="G175" s="72">
        <v>0</v>
      </c>
      <c r="H175" s="17">
        <v>1</v>
      </c>
      <c r="I175" s="17">
        <v>0.5</v>
      </c>
      <c r="J175" s="13">
        <f t="shared" ref="J175:J177" si="28">G175*H175</f>
        <v>0</v>
      </c>
    </row>
    <row r="176" spans="1:10" ht="15.75" customHeight="1">
      <c r="A176" s="17">
        <v>4</v>
      </c>
      <c r="B176" s="72" t="s">
        <v>13</v>
      </c>
      <c r="C176" s="17" t="s">
        <v>351</v>
      </c>
      <c r="D176" s="72" t="s">
        <v>468</v>
      </c>
      <c r="E176" s="227"/>
      <c r="F176" s="6" t="s">
        <v>527</v>
      </c>
      <c r="G176" s="72">
        <v>700</v>
      </c>
      <c r="H176" s="17">
        <v>0.01</v>
      </c>
      <c r="I176" s="17">
        <v>0.01</v>
      </c>
      <c r="J176" s="13">
        <f t="shared" si="28"/>
        <v>7</v>
      </c>
    </row>
    <row r="177" spans="1:10" ht="15.75" customHeight="1">
      <c r="A177" s="17">
        <v>5</v>
      </c>
      <c r="B177" s="72" t="s">
        <v>13</v>
      </c>
      <c r="C177" s="17" t="s">
        <v>351</v>
      </c>
      <c r="D177" s="72" t="s">
        <v>468</v>
      </c>
      <c r="E177" s="228"/>
      <c r="F177" s="6" t="s">
        <v>528</v>
      </c>
      <c r="G177" s="72">
        <v>0</v>
      </c>
      <c r="H177" s="17">
        <v>0.01</v>
      </c>
      <c r="I177" s="17">
        <v>0.01</v>
      </c>
      <c r="J177" s="13">
        <f t="shared" si="28"/>
        <v>0</v>
      </c>
    </row>
    <row r="178" spans="1:10" ht="15.75" customHeight="1">
      <c r="A178" s="17"/>
      <c r="B178" s="72"/>
      <c r="C178" s="17"/>
      <c r="D178" s="72"/>
      <c r="E178" s="75"/>
      <c r="F178" s="6"/>
      <c r="G178" s="72"/>
      <c r="H178" s="17"/>
      <c r="I178" s="17"/>
      <c r="J178" s="76">
        <f>SUM(J173:J177)</f>
        <v>7</v>
      </c>
    </row>
    <row r="179" spans="1:10" ht="15.75" customHeight="1">
      <c r="A179" s="17">
        <v>1</v>
      </c>
      <c r="B179" s="72" t="s">
        <v>13</v>
      </c>
      <c r="C179" s="17" t="s">
        <v>351</v>
      </c>
      <c r="D179" s="72" t="s">
        <v>468</v>
      </c>
      <c r="E179" s="242" t="s">
        <v>529</v>
      </c>
      <c r="F179" s="6" t="s">
        <v>530</v>
      </c>
      <c r="G179" s="72">
        <v>1</v>
      </c>
      <c r="H179" s="17">
        <v>0.5</v>
      </c>
      <c r="I179" s="17">
        <v>0.25</v>
      </c>
      <c r="J179" s="13">
        <f t="shared" ref="J179:J180" si="29">G179*I179</f>
        <v>0.25</v>
      </c>
    </row>
    <row r="180" spans="1:10" ht="15.75" customHeight="1">
      <c r="A180" s="17">
        <v>2</v>
      </c>
      <c r="B180" s="72" t="s">
        <v>13</v>
      </c>
      <c r="C180" s="17" t="s">
        <v>351</v>
      </c>
      <c r="D180" s="72" t="s">
        <v>468</v>
      </c>
      <c r="E180" s="227"/>
      <c r="F180" s="6" t="s">
        <v>531</v>
      </c>
      <c r="G180" s="72">
        <v>0</v>
      </c>
      <c r="H180" s="17">
        <v>15</v>
      </c>
      <c r="I180" s="17">
        <v>7.5</v>
      </c>
      <c r="J180" s="13">
        <f t="shared" si="29"/>
        <v>0</v>
      </c>
    </row>
    <row r="181" spans="1:10" ht="15.75" customHeight="1">
      <c r="A181" s="17">
        <v>3</v>
      </c>
      <c r="B181" s="72" t="s">
        <v>13</v>
      </c>
      <c r="C181" s="17" t="s">
        <v>351</v>
      </c>
      <c r="D181" s="72" t="s">
        <v>468</v>
      </c>
      <c r="E181" s="227"/>
      <c r="F181" s="6" t="s">
        <v>532</v>
      </c>
      <c r="G181" s="72">
        <v>0</v>
      </c>
      <c r="H181" s="17">
        <v>1</v>
      </c>
      <c r="I181" s="17">
        <v>0.5</v>
      </c>
      <c r="J181" s="13">
        <f t="shared" ref="J181:J183" si="30">G181*H181</f>
        <v>0</v>
      </c>
    </row>
    <row r="182" spans="1:10" ht="15.75" customHeight="1">
      <c r="A182" s="17">
        <v>4</v>
      </c>
      <c r="B182" s="72" t="s">
        <v>13</v>
      </c>
      <c r="C182" s="17" t="s">
        <v>351</v>
      </c>
      <c r="D182" s="72" t="s">
        <v>468</v>
      </c>
      <c r="E182" s="227"/>
      <c r="F182" s="6" t="s">
        <v>533</v>
      </c>
      <c r="G182" s="72">
        <v>925</v>
      </c>
      <c r="H182" s="17">
        <v>0.01</v>
      </c>
      <c r="I182" s="17">
        <v>0.01</v>
      </c>
      <c r="J182" s="13">
        <f t="shared" si="30"/>
        <v>9.25</v>
      </c>
    </row>
    <row r="183" spans="1:10" ht="15.75" customHeight="1">
      <c r="A183" s="17">
        <v>5</v>
      </c>
      <c r="B183" s="72" t="s">
        <v>13</v>
      </c>
      <c r="C183" s="17" t="s">
        <v>351</v>
      </c>
      <c r="D183" s="72" t="s">
        <v>468</v>
      </c>
      <c r="E183" s="228"/>
      <c r="F183" s="6" t="s">
        <v>534</v>
      </c>
      <c r="G183" s="72">
        <v>550</v>
      </c>
      <c r="H183" s="17">
        <v>0.01</v>
      </c>
      <c r="I183" s="17">
        <v>0.01</v>
      </c>
      <c r="J183" s="13">
        <f t="shared" si="30"/>
        <v>5.5</v>
      </c>
    </row>
    <row r="184" spans="1:10" ht="15.75" customHeight="1">
      <c r="A184" s="17"/>
      <c r="B184" s="72"/>
      <c r="C184" s="17"/>
      <c r="D184" s="72"/>
      <c r="E184" s="75"/>
      <c r="F184" s="6"/>
      <c r="G184" s="72"/>
      <c r="H184" s="17"/>
      <c r="I184" s="17"/>
      <c r="J184" s="76">
        <f>SUM(J179:J183)</f>
        <v>15</v>
      </c>
    </row>
    <row r="185" spans="1:10" ht="15.75" customHeight="1">
      <c r="A185" s="17">
        <v>1</v>
      </c>
      <c r="B185" s="72" t="s">
        <v>13</v>
      </c>
      <c r="C185" s="17" t="s">
        <v>351</v>
      </c>
      <c r="D185" s="72" t="s">
        <v>468</v>
      </c>
      <c r="E185" s="242" t="s">
        <v>535</v>
      </c>
      <c r="F185" s="6" t="s">
        <v>536</v>
      </c>
      <c r="G185" s="72">
        <v>0</v>
      </c>
      <c r="H185" s="17">
        <v>0.5</v>
      </c>
      <c r="I185" s="17">
        <v>0.25</v>
      </c>
      <c r="J185" s="13">
        <f t="shared" ref="J185:J186" si="31">G185*I185</f>
        <v>0</v>
      </c>
    </row>
    <row r="186" spans="1:10" ht="15.75" customHeight="1">
      <c r="A186" s="17">
        <v>2</v>
      </c>
      <c r="B186" s="72" t="s">
        <v>13</v>
      </c>
      <c r="C186" s="17" t="s">
        <v>351</v>
      </c>
      <c r="D186" s="72" t="s">
        <v>468</v>
      </c>
      <c r="E186" s="227"/>
      <c r="F186" s="6" t="s">
        <v>537</v>
      </c>
      <c r="G186" s="72">
        <v>1</v>
      </c>
      <c r="H186" s="17">
        <v>15</v>
      </c>
      <c r="I186" s="17">
        <v>7.5</v>
      </c>
      <c r="J186" s="13">
        <f t="shared" si="31"/>
        <v>7.5</v>
      </c>
    </row>
    <row r="187" spans="1:10" ht="15.75" customHeight="1">
      <c r="A187" s="17">
        <v>3</v>
      </c>
      <c r="B187" s="72" t="s">
        <v>13</v>
      </c>
      <c r="C187" s="17" t="s">
        <v>351</v>
      </c>
      <c r="D187" s="72" t="s">
        <v>468</v>
      </c>
      <c r="E187" s="227"/>
      <c r="F187" s="6" t="s">
        <v>538</v>
      </c>
      <c r="G187" s="72">
        <v>0</v>
      </c>
      <c r="H187" s="17">
        <v>1</v>
      </c>
      <c r="I187" s="17">
        <v>0.5</v>
      </c>
      <c r="J187" s="13">
        <f t="shared" ref="J187:J189" si="32">G187*H187</f>
        <v>0</v>
      </c>
    </row>
    <row r="188" spans="1:10" ht="15.75" customHeight="1">
      <c r="A188" s="17">
        <v>4</v>
      </c>
      <c r="B188" s="72" t="s">
        <v>13</v>
      </c>
      <c r="C188" s="17" t="s">
        <v>351</v>
      </c>
      <c r="D188" s="72" t="s">
        <v>468</v>
      </c>
      <c r="E188" s="227"/>
      <c r="F188" s="6" t="s">
        <v>539</v>
      </c>
      <c r="G188" s="72">
        <v>550</v>
      </c>
      <c r="H188" s="17">
        <v>0.01</v>
      </c>
      <c r="I188" s="17">
        <v>0.01</v>
      </c>
      <c r="J188" s="13">
        <f t="shared" si="32"/>
        <v>5.5</v>
      </c>
    </row>
    <row r="189" spans="1:10" ht="15.75" customHeight="1">
      <c r="A189" s="17">
        <v>5</v>
      </c>
      <c r="B189" s="72" t="s">
        <v>13</v>
      </c>
      <c r="C189" s="17" t="s">
        <v>351</v>
      </c>
      <c r="D189" s="72" t="s">
        <v>468</v>
      </c>
      <c r="E189" s="228"/>
      <c r="F189" s="6" t="s">
        <v>540</v>
      </c>
      <c r="G189" s="72">
        <v>200</v>
      </c>
      <c r="H189" s="17">
        <v>0.01</v>
      </c>
      <c r="I189" s="17">
        <v>0.01</v>
      </c>
      <c r="J189" s="13">
        <f t="shared" si="32"/>
        <v>2</v>
      </c>
    </row>
    <row r="190" spans="1:10" ht="15.75" customHeight="1">
      <c r="A190" s="62"/>
      <c r="B190" s="62"/>
      <c r="C190" s="62"/>
      <c r="D190" s="62"/>
      <c r="E190" s="62"/>
      <c r="F190" s="62"/>
      <c r="G190" s="62"/>
      <c r="H190" s="57"/>
      <c r="I190" s="73" t="s">
        <v>73</v>
      </c>
      <c r="J190" s="78">
        <f>SUM(J185:J189)</f>
        <v>15</v>
      </c>
    </row>
    <row r="191" spans="1:10" ht="15.75" customHeight="1">
      <c r="A191" s="17">
        <v>1</v>
      </c>
      <c r="B191" s="72" t="s">
        <v>13</v>
      </c>
      <c r="C191" s="17" t="s">
        <v>351</v>
      </c>
      <c r="D191" s="72" t="s">
        <v>468</v>
      </c>
      <c r="E191" s="242" t="s">
        <v>541</v>
      </c>
      <c r="F191" s="6" t="s">
        <v>542</v>
      </c>
      <c r="G191" s="72">
        <v>0</v>
      </c>
      <c r="H191" s="17">
        <v>0.5</v>
      </c>
      <c r="I191" s="17">
        <v>0.25</v>
      </c>
      <c r="J191" s="13">
        <f t="shared" ref="J191:J192" si="33">G191*I191</f>
        <v>0</v>
      </c>
    </row>
    <row r="192" spans="1:10" ht="15.75" customHeight="1">
      <c r="A192" s="17">
        <v>2</v>
      </c>
      <c r="B192" s="72" t="s">
        <v>13</v>
      </c>
      <c r="C192" s="17" t="s">
        <v>351</v>
      </c>
      <c r="D192" s="72" t="s">
        <v>468</v>
      </c>
      <c r="E192" s="227"/>
      <c r="F192" s="6" t="s">
        <v>543</v>
      </c>
      <c r="G192" s="72">
        <v>0</v>
      </c>
      <c r="H192" s="17">
        <v>15</v>
      </c>
      <c r="I192" s="17">
        <v>7.5</v>
      </c>
      <c r="J192" s="13">
        <f t="shared" si="33"/>
        <v>0</v>
      </c>
    </row>
    <row r="193" spans="1:10" ht="15.75" customHeight="1">
      <c r="A193" s="17">
        <v>3</v>
      </c>
      <c r="B193" s="72" t="s">
        <v>13</v>
      </c>
      <c r="C193" s="17" t="s">
        <v>351</v>
      </c>
      <c r="D193" s="72" t="s">
        <v>468</v>
      </c>
      <c r="E193" s="227"/>
      <c r="F193" s="6" t="s">
        <v>544</v>
      </c>
      <c r="G193" s="72">
        <v>1</v>
      </c>
      <c r="H193" s="17">
        <v>1</v>
      </c>
      <c r="I193" s="17">
        <v>0.5</v>
      </c>
      <c r="J193" s="13">
        <f t="shared" ref="J193:J195" si="34">G193*H193</f>
        <v>1</v>
      </c>
    </row>
    <row r="194" spans="1:10" ht="15.75" customHeight="1">
      <c r="A194" s="17">
        <v>4</v>
      </c>
      <c r="B194" s="72" t="s">
        <v>13</v>
      </c>
      <c r="C194" s="17" t="s">
        <v>351</v>
      </c>
      <c r="D194" s="72" t="s">
        <v>468</v>
      </c>
      <c r="E194" s="227"/>
      <c r="F194" s="6" t="s">
        <v>545</v>
      </c>
      <c r="G194" s="72">
        <v>600</v>
      </c>
      <c r="H194" s="17">
        <v>0.01</v>
      </c>
      <c r="I194" s="17">
        <v>0.01</v>
      </c>
      <c r="J194" s="13">
        <f t="shared" si="34"/>
        <v>6</v>
      </c>
    </row>
    <row r="195" spans="1:10" ht="15.75" customHeight="1">
      <c r="A195" s="17">
        <v>5</v>
      </c>
      <c r="B195" s="72" t="s">
        <v>13</v>
      </c>
      <c r="C195" s="17" t="s">
        <v>351</v>
      </c>
      <c r="D195" s="72" t="s">
        <v>468</v>
      </c>
      <c r="E195" s="228"/>
      <c r="F195" s="6" t="s">
        <v>546</v>
      </c>
      <c r="G195" s="72">
        <v>1800</v>
      </c>
      <c r="H195" s="17">
        <v>0.01</v>
      </c>
      <c r="I195" s="17">
        <v>0.01</v>
      </c>
      <c r="J195" s="13">
        <f t="shared" si="34"/>
        <v>18</v>
      </c>
    </row>
    <row r="196" spans="1:10" ht="15.75" customHeight="1">
      <c r="A196" s="62"/>
      <c r="B196" s="62"/>
      <c r="C196" s="62"/>
      <c r="D196" s="62"/>
      <c r="E196" s="62"/>
      <c r="F196" s="62"/>
      <c r="G196" s="62"/>
      <c r="H196" s="57"/>
      <c r="I196" s="73" t="s">
        <v>73</v>
      </c>
      <c r="J196" s="74">
        <f>SUM(J191:J195)</f>
        <v>25</v>
      </c>
    </row>
    <row r="197" spans="1:10" ht="15.75" customHeight="1">
      <c r="A197" s="17">
        <v>1</v>
      </c>
      <c r="B197" s="72" t="s">
        <v>13</v>
      </c>
      <c r="C197" s="17" t="s">
        <v>351</v>
      </c>
      <c r="D197" s="72" t="s">
        <v>468</v>
      </c>
      <c r="E197" s="242" t="s">
        <v>547</v>
      </c>
      <c r="F197" s="6" t="s">
        <v>548</v>
      </c>
      <c r="G197" s="72">
        <v>0</v>
      </c>
      <c r="H197" s="17">
        <v>0.5</v>
      </c>
      <c r="I197" s="17">
        <v>0.25</v>
      </c>
      <c r="J197" s="13">
        <f t="shared" ref="J197:J199" si="35">G197*I197</f>
        <v>0</v>
      </c>
    </row>
    <row r="198" spans="1:10" ht="15.75" customHeight="1">
      <c r="A198" s="17">
        <v>2</v>
      </c>
      <c r="B198" s="72" t="s">
        <v>13</v>
      </c>
      <c r="C198" s="17" t="s">
        <v>351</v>
      </c>
      <c r="D198" s="72" t="s">
        <v>468</v>
      </c>
      <c r="E198" s="227"/>
      <c r="F198" s="6" t="s">
        <v>549</v>
      </c>
      <c r="G198" s="72">
        <v>1</v>
      </c>
      <c r="H198" s="17">
        <v>15</v>
      </c>
      <c r="I198" s="17">
        <v>7.5</v>
      </c>
      <c r="J198" s="13">
        <f t="shared" si="35"/>
        <v>7.5</v>
      </c>
    </row>
    <row r="199" spans="1:10" ht="15.75" customHeight="1">
      <c r="A199" s="17">
        <v>3</v>
      </c>
      <c r="B199" s="72" t="s">
        <v>13</v>
      </c>
      <c r="C199" s="17" t="s">
        <v>351</v>
      </c>
      <c r="D199" s="72" t="s">
        <v>468</v>
      </c>
      <c r="E199" s="227"/>
      <c r="F199" s="6" t="s">
        <v>550</v>
      </c>
      <c r="G199" s="72">
        <v>1</v>
      </c>
      <c r="H199" s="17">
        <v>1</v>
      </c>
      <c r="I199" s="17">
        <v>0.5</v>
      </c>
      <c r="J199" s="13">
        <f t="shared" si="35"/>
        <v>0.5</v>
      </c>
    </row>
    <row r="200" spans="1:10" ht="15.75" customHeight="1">
      <c r="A200" s="17">
        <v>4</v>
      </c>
      <c r="B200" s="72" t="s">
        <v>13</v>
      </c>
      <c r="C200" s="17" t="s">
        <v>351</v>
      </c>
      <c r="D200" s="72" t="s">
        <v>468</v>
      </c>
      <c r="E200" s="227"/>
      <c r="F200" s="6" t="s">
        <v>551</v>
      </c>
      <c r="G200" s="72">
        <v>200</v>
      </c>
      <c r="H200" s="17">
        <v>0.01</v>
      </c>
      <c r="I200" s="17">
        <v>0.01</v>
      </c>
      <c r="J200" s="13">
        <f t="shared" ref="J200:J201" si="36">G200*H200</f>
        <v>2</v>
      </c>
    </row>
    <row r="201" spans="1:10" ht="15.75" customHeight="1">
      <c r="A201" s="17">
        <v>5</v>
      </c>
      <c r="B201" s="72" t="s">
        <v>13</v>
      </c>
      <c r="C201" s="17" t="s">
        <v>351</v>
      </c>
      <c r="D201" s="72" t="s">
        <v>468</v>
      </c>
      <c r="E201" s="228"/>
      <c r="F201" s="6" t="s">
        <v>552</v>
      </c>
      <c r="G201" s="72">
        <v>400</v>
      </c>
      <c r="H201" s="17">
        <v>0.01</v>
      </c>
      <c r="I201" s="17">
        <v>0.01</v>
      </c>
      <c r="J201" s="13">
        <f t="shared" si="36"/>
        <v>4</v>
      </c>
    </row>
    <row r="202" spans="1:10" ht="15.75" customHeight="1">
      <c r="A202" s="62"/>
      <c r="B202" s="62"/>
      <c r="C202" s="62"/>
      <c r="D202" s="62"/>
      <c r="E202" s="62"/>
      <c r="F202" s="62"/>
      <c r="G202" s="62"/>
      <c r="H202" s="57"/>
      <c r="I202" s="57"/>
      <c r="J202" s="74">
        <f>SUM(J197:J201)</f>
        <v>14</v>
      </c>
    </row>
    <row r="203" spans="1:10" ht="15.75" customHeight="1">
      <c r="A203" s="17">
        <v>1</v>
      </c>
      <c r="B203" s="72" t="s">
        <v>13</v>
      </c>
      <c r="C203" s="17" t="s">
        <v>351</v>
      </c>
      <c r="D203" s="72" t="s">
        <v>468</v>
      </c>
      <c r="E203" s="242" t="s">
        <v>553</v>
      </c>
      <c r="F203" s="6" t="s">
        <v>554</v>
      </c>
      <c r="G203" s="72">
        <v>0</v>
      </c>
      <c r="H203" s="17">
        <v>0.5</v>
      </c>
      <c r="I203" s="17">
        <v>0.25</v>
      </c>
      <c r="J203" s="13">
        <f t="shared" ref="J203:J204" si="37">G203*I203</f>
        <v>0</v>
      </c>
    </row>
    <row r="204" spans="1:10" ht="15.75" customHeight="1">
      <c r="A204" s="17">
        <v>2</v>
      </c>
      <c r="B204" s="72" t="s">
        <v>13</v>
      </c>
      <c r="C204" s="17" t="s">
        <v>351</v>
      </c>
      <c r="D204" s="72" t="s">
        <v>468</v>
      </c>
      <c r="E204" s="227"/>
      <c r="F204" s="6" t="s">
        <v>555</v>
      </c>
      <c r="G204" s="72">
        <v>2</v>
      </c>
      <c r="H204" s="17">
        <v>15</v>
      </c>
      <c r="I204" s="17">
        <v>7.5</v>
      </c>
      <c r="J204" s="13">
        <f t="shared" si="37"/>
        <v>15</v>
      </c>
    </row>
    <row r="205" spans="1:10" ht="15.75" customHeight="1">
      <c r="A205" s="17">
        <v>3</v>
      </c>
      <c r="B205" s="72" t="s">
        <v>13</v>
      </c>
      <c r="C205" s="17" t="s">
        <v>351</v>
      </c>
      <c r="D205" s="72" t="s">
        <v>468</v>
      </c>
      <c r="E205" s="227"/>
      <c r="F205" s="6" t="s">
        <v>556</v>
      </c>
      <c r="G205" s="72">
        <v>1</v>
      </c>
      <c r="H205" s="17">
        <v>1</v>
      </c>
      <c r="I205" s="17">
        <v>0.5</v>
      </c>
      <c r="J205" s="13">
        <f t="shared" ref="J205:J207" si="38">G205*H205</f>
        <v>1</v>
      </c>
    </row>
    <row r="206" spans="1:10" ht="15.75" customHeight="1">
      <c r="A206" s="17">
        <v>4</v>
      </c>
      <c r="B206" s="72" t="s">
        <v>13</v>
      </c>
      <c r="C206" s="17" t="s">
        <v>351</v>
      </c>
      <c r="D206" s="72" t="s">
        <v>468</v>
      </c>
      <c r="E206" s="227"/>
      <c r="F206" s="6" t="s">
        <v>557</v>
      </c>
      <c r="G206" s="72">
        <v>200</v>
      </c>
      <c r="H206" s="17">
        <v>0.01</v>
      </c>
      <c r="I206" s="17">
        <v>0.01</v>
      </c>
      <c r="J206" s="13">
        <f t="shared" si="38"/>
        <v>2</v>
      </c>
    </row>
    <row r="207" spans="1:10" ht="15.75" customHeight="1">
      <c r="A207" s="17">
        <v>5</v>
      </c>
      <c r="B207" s="72" t="s">
        <v>13</v>
      </c>
      <c r="C207" s="17" t="s">
        <v>351</v>
      </c>
      <c r="D207" s="72" t="s">
        <v>468</v>
      </c>
      <c r="E207" s="228"/>
      <c r="F207" s="6" t="s">
        <v>558</v>
      </c>
      <c r="G207" s="72">
        <v>350</v>
      </c>
      <c r="H207" s="17">
        <v>0.01</v>
      </c>
      <c r="I207" s="17">
        <v>0.01</v>
      </c>
      <c r="J207" s="13">
        <f t="shared" si="38"/>
        <v>3.5</v>
      </c>
    </row>
    <row r="208" spans="1:10" ht="15.75" customHeight="1">
      <c r="A208" s="17"/>
      <c r="B208" s="72"/>
      <c r="C208" s="17"/>
      <c r="D208" s="72"/>
      <c r="E208" s="75"/>
      <c r="F208" s="6"/>
      <c r="G208" s="72"/>
      <c r="H208" s="17"/>
      <c r="I208" s="17"/>
      <c r="J208" s="79">
        <f>SUM(J203:J207)</f>
        <v>21.5</v>
      </c>
    </row>
    <row r="209" spans="1:10" ht="15.75" customHeight="1">
      <c r="A209" s="17">
        <v>1</v>
      </c>
      <c r="B209" s="72" t="s">
        <v>13</v>
      </c>
      <c r="C209" s="17" t="s">
        <v>351</v>
      </c>
      <c r="D209" s="72" t="s">
        <v>468</v>
      </c>
      <c r="E209" s="242" t="s">
        <v>559</v>
      </c>
      <c r="F209" s="6" t="s">
        <v>560</v>
      </c>
      <c r="G209" s="72">
        <v>0</v>
      </c>
      <c r="H209" s="17">
        <v>0.5</v>
      </c>
      <c r="I209" s="17">
        <v>0.25</v>
      </c>
      <c r="J209" s="13">
        <f t="shared" ref="J209:J210" si="39">G209*I209</f>
        <v>0</v>
      </c>
    </row>
    <row r="210" spans="1:10" ht="15.75" customHeight="1">
      <c r="A210" s="17">
        <v>2</v>
      </c>
      <c r="B210" s="72" t="s">
        <v>13</v>
      </c>
      <c r="C210" s="17" t="s">
        <v>351</v>
      </c>
      <c r="D210" s="72" t="s">
        <v>468</v>
      </c>
      <c r="E210" s="227"/>
      <c r="F210" s="6" t="s">
        <v>561</v>
      </c>
      <c r="G210" s="72">
        <v>2</v>
      </c>
      <c r="H210" s="17">
        <v>15</v>
      </c>
      <c r="I210" s="17">
        <v>7.5</v>
      </c>
      <c r="J210" s="13">
        <f t="shared" si="39"/>
        <v>15</v>
      </c>
    </row>
    <row r="211" spans="1:10" ht="15.75" customHeight="1">
      <c r="A211" s="17">
        <v>3</v>
      </c>
      <c r="B211" s="72" t="s">
        <v>13</v>
      </c>
      <c r="C211" s="17" t="s">
        <v>351</v>
      </c>
      <c r="D211" s="72" t="s">
        <v>468</v>
      </c>
      <c r="E211" s="227"/>
      <c r="F211" s="6" t="s">
        <v>562</v>
      </c>
      <c r="G211" s="72">
        <v>0</v>
      </c>
      <c r="H211" s="17">
        <v>1</v>
      </c>
      <c r="I211" s="17">
        <v>0.5</v>
      </c>
      <c r="J211" s="13">
        <f t="shared" ref="J211:J213" si="40">G211*H211</f>
        <v>0</v>
      </c>
    </row>
    <row r="212" spans="1:10" ht="15.75" customHeight="1">
      <c r="A212" s="17">
        <v>4</v>
      </c>
      <c r="B212" s="72" t="s">
        <v>13</v>
      </c>
      <c r="C212" s="17" t="s">
        <v>351</v>
      </c>
      <c r="D212" s="72" t="s">
        <v>468</v>
      </c>
      <c r="E212" s="227"/>
      <c r="F212" s="6" t="s">
        <v>563</v>
      </c>
      <c r="G212" s="72">
        <v>500</v>
      </c>
      <c r="H212" s="17">
        <v>0.01</v>
      </c>
      <c r="I212" s="17">
        <v>0.01</v>
      </c>
      <c r="J212" s="13">
        <f t="shared" si="40"/>
        <v>5</v>
      </c>
    </row>
    <row r="213" spans="1:10" ht="15.75" customHeight="1">
      <c r="A213" s="17">
        <v>5</v>
      </c>
      <c r="B213" s="72" t="s">
        <v>13</v>
      </c>
      <c r="C213" s="17" t="s">
        <v>351</v>
      </c>
      <c r="D213" s="72" t="s">
        <v>468</v>
      </c>
      <c r="E213" s="228"/>
      <c r="F213" s="6" t="s">
        <v>564</v>
      </c>
      <c r="G213" s="72">
        <v>750</v>
      </c>
      <c r="H213" s="17">
        <v>0.01</v>
      </c>
      <c r="I213" s="17">
        <v>0.01</v>
      </c>
      <c r="J213" s="13">
        <f t="shared" si="40"/>
        <v>7.5</v>
      </c>
    </row>
    <row r="214" spans="1:10" ht="15.75" customHeight="1">
      <c r="A214" s="17"/>
      <c r="B214" s="72"/>
      <c r="C214" s="17"/>
      <c r="D214" s="72"/>
      <c r="E214" s="75"/>
      <c r="F214" s="6"/>
      <c r="G214" s="72"/>
      <c r="H214" s="17"/>
      <c r="I214" s="17"/>
      <c r="J214" s="79">
        <f>SUM(J209:J213)</f>
        <v>27.5</v>
      </c>
    </row>
    <row r="215" spans="1:10" ht="15.75" customHeight="1">
      <c r="A215" s="17">
        <v>1</v>
      </c>
      <c r="B215" s="72" t="s">
        <v>13</v>
      </c>
      <c r="C215" s="17" t="s">
        <v>351</v>
      </c>
      <c r="D215" s="72" t="s">
        <v>468</v>
      </c>
      <c r="E215" s="242" t="s">
        <v>565</v>
      </c>
      <c r="F215" s="6" t="s">
        <v>566</v>
      </c>
      <c r="G215" s="72">
        <v>1</v>
      </c>
      <c r="H215" s="17">
        <v>0.5</v>
      </c>
      <c r="I215" s="17">
        <v>0.25</v>
      </c>
      <c r="J215" s="13">
        <f t="shared" ref="J215:J216" si="41">G215*I215</f>
        <v>0.25</v>
      </c>
    </row>
    <row r="216" spans="1:10" ht="15.75" customHeight="1">
      <c r="A216" s="17">
        <v>2</v>
      </c>
      <c r="B216" s="72" t="s">
        <v>13</v>
      </c>
      <c r="C216" s="17" t="s">
        <v>351</v>
      </c>
      <c r="D216" s="72" t="s">
        <v>468</v>
      </c>
      <c r="E216" s="227"/>
      <c r="F216" s="6" t="s">
        <v>567</v>
      </c>
      <c r="G216" s="72">
        <v>2</v>
      </c>
      <c r="H216" s="17">
        <v>15</v>
      </c>
      <c r="I216" s="17">
        <v>7.5</v>
      </c>
      <c r="J216" s="13">
        <f t="shared" si="41"/>
        <v>15</v>
      </c>
    </row>
    <row r="217" spans="1:10" ht="15.75" customHeight="1">
      <c r="A217" s="17">
        <v>3</v>
      </c>
      <c r="B217" s="72" t="s">
        <v>13</v>
      </c>
      <c r="C217" s="17" t="s">
        <v>351</v>
      </c>
      <c r="D217" s="72" t="s">
        <v>468</v>
      </c>
      <c r="E217" s="227"/>
      <c r="F217" s="6" t="s">
        <v>568</v>
      </c>
      <c r="G217" s="72">
        <v>0</v>
      </c>
      <c r="H217" s="17">
        <v>1</v>
      </c>
      <c r="I217" s="17">
        <v>0.5</v>
      </c>
      <c r="J217" s="13">
        <f t="shared" ref="J217:J219" si="42">G217*H217</f>
        <v>0</v>
      </c>
    </row>
    <row r="218" spans="1:10" ht="15.75" customHeight="1">
      <c r="A218" s="17">
        <v>4</v>
      </c>
      <c r="B218" s="72" t="s">
        <v>13</v>
      </c>
      <c r="C218" s="17" t="s">
        <v>351</v>
      </c>
      <c r="D218" s="72" t="s">
        <v>468</v>
      </c>
      <c r="E218" s="227"/>
      <c r="F218" s="6" t="s">
        <v>569</v>
      </c>
      <c r="G218" s="72">
        <v>0</v>
      </c>
      <c r="H218" s="17">
        <v>0.01</v>
      </c>
      <c r="I218" s="17">
        <v>0.01</v>
      </c>
      <c r="J218" s="13">
        <f t="shared" si="42"/>
        <v>0</v>
      </c>
    </row>
    <row r="219" spans="1:10" ht="15.75" customHeight="1">
      <c r="A219" s="17">
        <v>5</v>
      </c>
      <c r="B219" s="72" t="s">
        <v>13</v>
      </c>
      <c r="C219" s="17" t="s">
        <v>351</v>
      </c>
      <c r="D219" s="72" t="s">
        <v>468</v>
      </c>
      <c r="E219" s="228"/>
      <c r="F219" s="6" t="s">
        <v>570</v>
      </c>
      <c r="G219" s="72">
        <v>0</v>
      </c>
      <c r="H219" s="17">
        <v>0.01</v>
      </c>
      <c r="I219" s="17">
        <v>0.01</v>
      </c>
      <c r="J219" s="13">
        <f t="shared" si="42"/>
        <v>0</v>
      </c>
    </row>
    <row r="220" spans="1:10" ht="15.75" customHeight="1">
      <c r="A220" s="62"/>
      <c r="B220" s="62"/>
      <c r="C220" s="62"/>
      <c r="D220" s="62"/>
      <c r="E220" s="62"/>
      <c r="F220" s="62"/>
      <c r="G220" s="62"/>
      <c r="H220" s="57"/>
      <c r="I220" s="73" t="s">
        <v>73</v>
      </c>
      <c r="J220" s="74">
        <f>SUM(J215:J219)</f>
        <v>15.25</v>
      </c>
    </row>
    <row r="221" spans="1:10" ht="15.75" customHeight="1">
      <c r="A221" s="17">
        <v>1</v>
      </c>
      <c r="B221" s="72" t="s">
        <v>13</v>
      </c>
      <c r="C221" s="17" t="s">
        <v>351</v>
      </c>
      <c r="D221" s="72" t="s">
        <v>468</v>
      </c>
      <c r="E221" s="242" t="s">
        <v>571</v>
      </c>
      <c r="F221" s="6" t="s">
        <v>572</v>
      </c>
      <c r="G221" s="72">
        <v>0</v>
      </c>
      <c r="H221" s="17">
        <v>0.5</v>
      </c>
      <c r="I221" s="17">
        <v>0.25</v>
      </c>
      <c r="J221" s="13">
        <f t="shared" ref="J221:J222" si="43">G221*I221</f>
        <v>0</v>
      </c>
    </row>
    <row r="222" spans="1:10" ht="15.75" customHeight="1">
      <c r="A222" s="17">
        <v>2</v>
      </c>
      <c r="B222" s="72" t="s">
        <v>13</v>
      </c>
      <c r="C222" s="17" t="s">
        <v>351</v>
      </c>
      <c r="D222" s="72" t="s">
        <v>468</v>
      </c>
      <c r="E222" s="227"/>
      <c r="F222" s="6" t="s">
        <v>573</v>
      </c>
      <c r="G222" s="72">
        <v>0</v>
      </c>
      <c r="H222" s="17">
        <v>15</v>
      </c>
      <c r="I222" s="17">
        <v>7.5</v>
      </c>
      <c r="J222" s="13">
        <f t="shared" si="43"/>
        <v>0</v>
      </c>
    </row>
    <row r="223" spans="1:10" ht="15.75" customHeight="1">
      <c r="A223" s="17">
        <v>3</v>
      </c>
      <c r="B223" s="72" t="s">
        <v>13</v>
      </c>
      <c r="C223" s="17" t="s">
        <v>351</v>
      </c>
      <c r="D223" s="72" t="s">
        <v>468</v>
      </c>
      <c r="E223" s="227"/>
      <c r="F223" s="6" t="s">
        <v>574</v>
      </c>
      <c r="G223" s="72">
        <v>1</v>
      </c>
      <c r="H223" s="17">
        <v>1</v>
      </c>
      <c r="I223" s="17">
        <v>0.5</v>
      </c>
      <c r="J223" s="13">
        <f t="shared" ref="J223:J225" si="44">G223*H223</f>
        <v>1</v>
      </c>
    </row>
    <row r="224" spans="1:10" ht="15.75" customHeight="1">
      <c r="A224" s="17">
        <v>4</v>
      </c>
      <c r="B224" s="72" t="s">
        <v>13</v>
      </c>
      <c r="C224" s="17" t="s">
        <v>351</v>
      </c>
      <c r="D224" s="72" t="s">
        <v>468</v>
      </c>
      <c r="E224" s="227"/>
      <c r="F224" s="6" t="s">
        <v>575</v>
      </c>
      <c r="G224" s="72">
        <v>100</v>
      </c>
      <c r="H224" s="17">
        <v>0.01</v>
      </c>
      <c r="I224" s="17">
        <v>0.01</v>
      </c>
      <c r="J224" s="13">
        <f t="shared" si="44"/>
        <v>1</v>
      </c>
    </row>
    <row r="225" spans="1:10" ht="15.75" customHeight="1">
      <c r="A225" s="17">
        <v>5</v>
      </c>
      <c r="B225" s="72" t="s">
        <v>13</v>
      </c>
      <c r="C225" s="17" t="s">
        <v>351</v>
      </c>
      <c r="D225" s="72" t="s">
        <v>468</v>
      </c>
      <c r="E225" s="228"/>
      <c r="F225" s="6" t="s">
        <v>576</v>
      </c>
      <c r="G225" s="72">
        <v>350</v>
      </c>
      <c r="H225" s="17">
        <v>0.01</v>
      </c>
      <c r="I225" s="17">
        <v>0.01</v>
      </c>
      <c r="J225" s="13">
        <f t="shared" si="44"/>
        <v>3.5</v>
      </c>
    </row>
    <row r="226" spans="1:10" ht="15.75" customHeight="1">
      <c r="A226" s="62"/>
      <c r="B226" s="62"/>
      <c r="C226" s="62"/>
      <c r="D226" s="62"/>
      <c r="E226" s="62"/>
      <c r="F226" s="62"/>
      <c r="G226" s="62"/>
      <c r="H226" s="57"/>
      <c r="I226" s="73" t="s">
        <v>73</v>
      </c>
      <c r="J226" s="78">
        <f>SUM(J221:J225)</f>
        <v>5.5</v>
      </c>
    </row>
    <row r="227" spans="1:10" ht="15.75" customHeight="1">
      <c r="A227" s="17">
        <v>1</v>
      </c>
      <c r="B227" s="72" t="s">
        <v>13</v>
      </c>
      <c r="C227" s="17" t="s">
        <v>351</v>
      </c>
      <c r="D227" s="72" t="s">
        <v>468</v>
      </c>
      <c r="E227" s="242" t="s">
        <v>577</v>
      </c>
      <c r="F227" s="6" t="s">
        <v>578</v>
      </c>
      <c r="G227" s="72">
        <v>0</v>
      </c>
      <c r="H227" s="17">
        <v>0.5</v>
      </c>
      <c r="I227" s="17">
        <v>0.25</v>
      </c>
      <c r="J227" s="13">
        <f t="shared" ref="J227:J228" si="45">G227*I227</f>
        <v>0</v>
      </c>
    </row>
    <row r="228" spans="1:10" ht="15.75" customHeight="1">
      <c r="A228" s="17">
        <v>2</v>
      </c>
      <c r="B228" s="72" t="s">
        <v>13</v>
      </c>
      <c r="C228" s="17" t="s">
        <v>351</v>
      </c>
      <c r="D228" s="72" t="s">
        <v>468</v>
      </c>
      <c r="E228" s="227"/>
      <c r="F228" s="6" t="s">
        <v>579</v>
      </c>
      <c r="G228" s="72">
        <v>1</v>
      </c>
      <c r="H228" s="17">
        <v>15</v>
      </c>
      <c r="I228" s="17">
        <v>7.5</v>
      </c>
      <c r="J228" s="13">
        <f t="shared" si="45"/>
        <v>7.5</v>
      </c>
    </row>
    <row r="229" spans="1:10" ht="15.75" customHeight="1">
      <c r="A229" s="17">
        <v>3</v>
      </c>
      <c r="B229" s="72" t="s">
        <v>13</v>
      </c>
      <c r="C229" s="17" t="s">
        <v>351</v>
      </c>
      <c r="D229" s="72" t="s">
        <v>468</v>
      </c>
      <c r="E229" s="227"/>
      <c r="F229" s="6" t="s">
        <v>580</v>
      </c>
      <c r="G229" s="72">
        <v>1</v>
      </c>
      <c r="H229" s="17">
        <v>1</v>
      </c>
      <c r="I229" s="17">
        <v>0.5</v>
      </c>
      <c r="J229" s="13">
        <f t="shared" ref="J229:J231" si="46">G229*H229</f>
        <v>1</v>
      </c>
    </row>
    <row r="230" spans="1:10" ht="15.75" customHeight="1">
      <c r="A230" s="17">
        <v>4</v>
      </c>
      <c r="B230" s="72" t="s">
        <v>13</v>
      </c>
      <c r="C230" s="17" t="s">
        <v>351</v>
      </c>
      <c r="D230" s="72" t="s">
        <v>468</v>
      </c>
      <c r="E230" s="227"/>
      <c r="F230" s="6" t="s">
        <v>581</v>
      </c>
      <c r="G230" s="72">
        <v>0</v>
      </c>
      <c r="H230" s="17">
        <v>0.01</v>
      </c>
      <c r="I230" s="17">
        <v>0.01</v>
      </c>
      <c r="J230" s="13">
        <f t="shared" si="46"/>
        <v>0</v>
      </c>
    </row>
    <row r="231" spans="1:10" ht="15.75" customHeight="1">
      <c r="A231" s="17">
        <v>5</v>
      </c>
      <c r="B231" s="72" t="s">
        <v>13</v>
      </c>
      <c r="C231" s="17" t="s">
        <v>351</v>
      </c>
      <c r="D231" s="72" t="s">
        <v>468</v>
      </c>
      <c r="E231" s="228"/>
      <c r="F231" s="6" t="s">
        <v>582</v>
      </c>
      <c r="G231" s="72">
        <v>0</v>
      </c>
      <c r="H231" s="17">
        <v>0.01</v>
      </c>
      <c r="I231" s="17">
        <v>0.01</v>
      </c>
      <c r="J231" s="13">
        <f t="shared" si="46"/>
        <v>0</v>
      </c>
    </row>
    <row r="232" spans="1:10" ht="15.75" customHeight="1">
      <c r="A232" s="17"/>
      <c r="B232" s="72"/>
      <c r="C232" s="17"/>
      <c r="D232" s="72"/>
      <c r="E232" s="75"/>
      <c r="F232" s="6"/>
      <c r="G232" s="72"/>
      <c r="H232" s="17"/>
      <c r="I232" s="17"/>
      <c r="J232" s="77">
        <f>SUM(J227:J231)</f>
        <v>8.5</v>
      </c>
    </row>
    <row r="233" spans="1:10" ht="15.75" customHeight="1">
      <c r="A233" s="17">
        <v>1</v>
      </c>
      <c r="B233" s="72" t="s">
        <v>13</v>
      </c>
      <c r="C233" s="17" t="s">
        <v>351</v>
      </c>
      <c r="D233" s="72" t="s">
        <v>468</v>
      </c>
      <c r="E233" s="242" t="s">
        <v>583</v>
      </c>
      <c r="F233" s="6" t="s">
        <v>584</v>
      </c>
      <c r="G233" s="72">
        <v>0</v>
      </c>
      <c r="H233" s="17">
        <v>0.5</v>
      </c>
      <c r="I233" s="17">
        <v>0.25</v>
      </c>
      <c r="J233" s="13">
        <f t="shared" ref="J233:J234" si="47">G233*I233</f>
        <v>0</v>
      </c>
    </row>
    <row r="234" spans="1:10" ht="15.75" customHeight="1">
      <c r="A234" s="17">
        <v>2</v>
      </c>
      <c r="B234" s="72" t="s">
        <v>13</v>
      </c>
      <c r="C234" s="17" t="s">
        <v>351</v>
      </c>
      <c r="D234" s="72" t="s">
        <v>468</v>
      </c>
      <c r="E234" s="227"/>
      <c r="F234" s="6" t="s">
        <v>585</v>
      </c>
      <c r="G234" s="72">
        <v>0</v>
      </c>
      <c r="H234" s="17">
        <v>15</v>
      </c>
      <c r="I234" s="17">
        <v>7.5</v>
      </c>
      <c r="J234" s="13">
        <f t="shared" si="47"/>
        <v>0</v>
      </c>
    </row>
    <row r="235" spans="1:10" ht="15.75" customHeight="1">
      <c r="A235" s="17">
        <v>3</v>
      </c>
      <c r="B235" s="72" t="s">
        <v>13</v>
      </c>
      <c r="C235" s="17" t="s">
        <v>351</v>
      </c>
      <c r="D235" s="72" t="s">
        <v>468</v>
      </c>
      <c r="E235" s="227"/>
      <c r="F235" s="6" t="s">
        <v>586</v>
      </c>
      <c r="G235" s="72">
        <v>2</v>
      </c>
      <c r="H235" s="17">
        <v>1</v>
      </c>
      <c r="I235" s="17">
        <v>0.5</v>
      </c>
      <c r="J235" s="13">
        <f t="shared" ref="J235:J237" si="48">G235*H235</f>
        <v>2</v>
      </c>
    </row>
    <row r="236" spans="1:10" ht="15.75" customHeight="1">
      <c r="A236" s="17">
        <v>4</v>
      </c>
      <c r="B236" s="72" t="s">
        <v>13</v>
      </c>
      <c r="C236" s="17" t="s">
        <v>351</v>
      </c>
      <c r="D236" s="72" t="s">
        <v>468</v>
      </c>
      <c r="E236" s="227"/>
      <c r="F236" s="6" t="s">
        <v>587</v>
      </c>
      <c r="G236" s="72">
        <v>200</v>
      </c>
      <c r="H236" s="17">
        <v>0.01</v>
      </c>
      <c r="I236" s="17">
        <v>0.01</v>
      </c>
      <c r="J236" s="13">
        <f t="shared" si="48"/>
        <v>2</v>
      </c>
    </row>
    <row r="237" spans="1:10" ht="15.75" customHeight="1">
      <c r="A237" s="17">
        <v>5</v>
      </c>
      <c r="B237" s="72" t="s">
        <v>13</v>
      </c>
      <c r="C237" s="17" t="s">
        <v>351</v>
      </c>
      <c r="D237" s="72" t="s">
        <v>468</v>
      </c>
      <c r="E237" s="228"/>
      <c r="F237" s="6" t="s">
        <v>588</v>
      </c>
      <c r="G237" s="72">
        <v>750</v>
      </c>
      <c r="H237" s="17">
        <v>0.01</v>
      </c>
      <c r="I237" s="17">
        <v>0.01</v>
      </c>
      <c r="J237" s="13">
        <f t="shared" si="48"/>
        <v>7.5</v>
      </c>
    </row>
    <row r="238" spans="1:10" ht="15.75" customHeight="1">
      <c r="A238" s="17"/>
      <c r="B238" s="72"/>
      <c r="C238" s="17"/>
      <c r="D238" s="72"/>
      <c r="E238" s="75"/>
      <c r="F238" s="6"/>
      <c r="G238" s="72"/>
      <c r="H238" s="17"/>
      <c r="I238" s="17"/>
      <c r="J238" s="76">
        <f>SUM(J233:J237)</f>
        <v>11.5</v>
      </c>
    </row>
    <row r="239" spans="1:10" ht="15.75" customHeight="1">
      <c r="A239" s="17">
        <v>1</v>
      </c>
      <c r="B239" s="72" t="s">
        <v>13</v>
      </c>
      <c r="C239" s="17" t="s">
        <v>351</v>
      </c>
      <c r="D239" s="72" t="s">
        <v>468</v>
      </c>
      <c r="E239" s="242" t="s">
        <v>589</v>
      </c>
      <c r="F239" s="6" t="s">
        <v>590</v>
      </c>
      <c r="G239" s="72">
        <v>0</v>
      </c>
      <c r="H239" s="17">
        <v>0.5</v>
      </c>
      <c r="I239" s="17">
        <v>0.25</v>
      </c>
      <c r="J239" s="13">
        <f t="shared" ref="J239:J240" si="49">G239*I239</f>
        <v>0</v>
      </c>
    </row>
    <row r="240" spans="1:10" ht="15.75" customHeight="1">
      <c r="A240" s="17">
        <v>2</v>
      </c>
      <c r="B240" s="72" t="s">
        <v>13</v>
      </c>
      <c r="C240" s="17" t="s">
        <v>351</v>
      </c>
      <c r="D240" s="72" t="s">
        <v>468</v>
      </c>
      <c r="E240" s="227"/>
      <c r="F240" s="6" t="s">
        <v>591</v>
      </c>
      <c r="G240" s="72">
        <v>0</v>
      </c>
      <c r="H240" s="17">
        <v>15</v>
      </c>
      <c r="I240" s="17">
        <v>7.5</v>
      </c>
      <c r="J240" s="13">
        <f t="shared" si="49"/>
        <v>0</v>
      </c>
    </row>
    <row r="241" spans="1:13" ht="15.75" customHeight="1">
      <c r="A241" s="17">
        <v>3</v>
      </c>
      <c r="B241" s="72" t="s">
        <v>13</v>
      </c>
      <c r="C241" s="17" t="s">
        <v>351</v>
      </c>
      <c r="D241" s="72" t="s">
        <v>468</v>
      </c>
      <c r="E241" s="227"/>
      <c r="F241" s="6" t="s">
        <v>592</v>
      </c>
      <c r="G241" s="72">
        <v>2</v>
      </c>
      <c r="H241" s="17">
        <v>1</v>
      </c>
      <c r="I241" s="17">
        <v>0.5</v>
      </c>
      <c r="J241" s="13">
        <f t="shared" ref="J241:J243" si="50">G241*H241</f>
        <v>2</v>
      </c>
    </row>
    <row r="242" spans="1:13" ht="15.75" customHeight="1">
      <c r="A242" s="17">
        <v>4</v>
      </c>
      <c r="B242" s="72" t="s">
        <v>13</v>
      </c>
      <c r="C242" s="17" t="s">
        <v>351</v>
      </c>
      <c r="D242" s="72" t="s">
        <v>468</v>
      </c>
      <c r="E242" s="227"/>
      <c r="F242" s="6" t="s">
        <v>593</v>
      </c>
      <c r="G242" s="72">
        <v>100</v>
      </c>
      <c r="H242" s="17">
        <v>0.01</v>
      </c>
      <c r="I242" s="17">
        <v>0.01</v>
      </c>
      <c r="J242" s="13">
        <f t="shared" si="50"/>
        <v>1</v>
      </c>
      <c r="M242" s="60">
        <f>22*5</f>
        <v>110</v>
      </c>
    </row>
    <row r="243" spans="1:13" ht="15.75" customHeight="1">
      <c r="A243" s="17">
        <v>5</v>
      </c>
      <c r="B243" s="72" t="s">
        <v>13</v>
      </c>
      <c r="C243" s="17" t="s">
        <v>351</v>
      </c>
      <c r="D243" s="72" t="s">
        <v>468</v>
      </c>
      <c r="E243" s="228"/>
      <c r="F243" s="6" t="s">
        <v>594</v>
      </c>
      <c r="G243" s="72">
        <v>390</v>
      </c>
      <c r="H243" s="17">
        <v>0.01</v>
      </c>
      <c r="I243" s="17">
        <v>0.01</v>
      </c>
      <c r="J243" s="13">
        <f t="shared" si="50"/>
        <v>3.9</v>
      </c>
    </row>
    <row r="244" spans="1:13" ht="15.75" customHeight="1">
      <c r="A244" s="80"/>
      <c r="B244" s="80"/>
      <c r="C244" s="80"/>
      <c r="D244" s="80"/>
      <c r="E244" s="80"/>
      <c r="F244" s="80"/>
      <c r="G244" s="80"/>
      <c r="H244" s="81"/>
      <c r="I244" s="81" t="s">
        <v>73</v>
      </c>
      <c r="J244" s="78">
        <f>SUM(J239:J243)</f>
        <v>6.9</v>
      </c>
    </row>
    <row r="245" spans="1:13" ht="15.75" customHeight="1">
      <c r="A245" s="17">
        <v>1</v>
      </c>
      <c r="B245" s="72" t="s">
        <v>13</v>
      </c>
      <c r="C245" s="17" t="s">
        <v>351</v>
      </c>
      <c r="D245" s="72" t="s">
        <v>468</v>
      </c>
      <c r="E245" s="242" t="s">
        <v>595</v>
      </c>
      <c r="F245" s="6" t="s">
        <v>596</v>
      </c>
      <c r="G245" s="72">
        <v>0</v>
      </c>
      <c r="H245" s="17">
        <v>0.5</v>
      </c>
      <c r="I245" s="17">
        <v>0.25</v>
      </c>
      <c r="J245" s="13">
        <f t="shared" ref="J245:J246" si="51">G245*I245</f>
        <v>0</v>
      </c>
    </row>
    <row r="246" spans="1:13" ht="15.75" customHeight="1">
      <c r="A246" s="17">
        <v>2</v>
      </c>
      <c r="B246" s="72" t="s">
        <v>13</v>
      </c>
      <c r="C246" s="17" t="s">
        <v>351</v>
      </c>
      <c r="D246" s="72" t="s">
        <v>468</v>
      </c>
      <c r="E246" s="227"/>
      <c r="F246" s="6" t="s">
        <v>597</v>
      </c>
      <c r="G246" s="72">
        <v>1</v>
      </c>
      <c r="H246" s="17">
        <v>15</v>
      </c>
      <c r="I246" s="17">
        <v>7.5</v>
      </c>
      <c r="J246" s="13">
        <f t="shared" si="51"/>
        <v>7.5</v>
      </c>
    </row>
    <row r="247" spans="1:13" ht="15.75" customHeight="1">
      <c r="A247" s="17">
        <v>3</v>
      </c>
      <c r="B247" s="72" t="s">
        <v>13</v>
      </c>
      <c r="C247" s="17" t="s">
        <v>351</v>
      </c>
      <c r="D247" s="72" t="s">
        <v>468</v>
      </c>
      <c r="E247" s="227"/>
      <c r="F247" s="6" t="s">
        <v>598</v>
      </c>
      <c r="G247" s="72">
        <v>1</v>
      </c>
      <c r="H247" s="17">
        <v>1</v>
      </c>
      <c r="I247" s="17">
        <v>0.5</v>
      </c>
      <c r="J247" s="13">
        <f t="shared" ref="J247:J249" si="52">G247*H247</f>
        <v>1</v>
      </c>
    </row>
    <row r="248" spans="1:13" ht="15.75" customHeight="1">
      <c r="A248" s="17">
        <v>4</v>
      </c>
      <c r="B248" s="72" t="s">
        <v>13</v>
      </c>
      <c r="C248" s="17" t="s">
        <v>351</v>
      </c>
      <c r="D248" s="72" t="s">
        <v>468</v>
      </c>
      <c r="E248" s="227"/>
      <c r="F248" s="6" t="s">
        <v>599</v>
      </c>
      <c r="G248" s="72">
        <v>100</v>
      </c>
      <c r="H248" s="17">
        <v>0.01</v>
      </c>
      <c r="I248" s="17">
        <v>0.01</v>
      </c>
      <c r="J248" s="13">
        <f t="shared" si="52"/>
        <v>1</v>
      </c>
    </row>
    <row r="249" spans="1:13" ht="15.75" customHeight="1">
      <c r="A249" s="17">
        <v>5</v>
      </c>
      <c r="B249" s="72" t="s">
        <v>13</v>
      </c>
      <c r="C249" s="17" t="s">
        <v>351</v>
      </c>
      <c r="D249" s="72" t="s">
        <v>468</v>
      </c>
      <c r="E249" s="228"/>
      <c r="F249" s="6" t="s">
        <v>600</v>
      </c>
      <c r="G249" s="72">
        <v>367</v>
      </c>
      <c r="H249" s="17">
        <v>0.01</v>
      </c>
      <c r="I249" s="17">
        <v>0.01</v>
      </c>
      <c r="J249" s="13">
        <f t="shared" si="52"/>
        <v>3.67</v>
      </c>
    </row>
    <row r="250" spans="1:13" ht="15.75" customHeight="1">
      <c r="A250" s="62"/>
      <c r="B250" s="62"/>
      <c r="C250" s="62"/>
      <c r="D250" s="62"/>
      <c r="E250" s="62"/>
      <c r="F250" s="62"/>
      <c r="G250" s="62"/>
      <c r="H250" s="57"/>
      <c r="I250" s="73" t="s">
        <v>73</v>
      </c>
      <c r="J250" s="78">
        <f>SUM(J245:J249)</f>
        <v>13.17</v>
      </c>
      <c r="L250" s="82">
        <f>J250+J259+J244+J238+J232+J226+J220+J214+J208+J202+J196+J190+J184+J178+J171+J165+J159+J153+J147+J141+J135+J129+J123</f>
        <v>328.697</v>
      </c>
    </row>
    <row r="251" spans="1:13" ht="15.75" customHeight="1">
      <c r="B251" s="58"/>
      <c r="F251" s="59"/>
    </row>
    <row r="252" spans="1:13" ht="15.75" customHeight="1">
      <c r="A252" s="243" t="s">
        <v>601</v>
      </c>
      <c r="B252" s="234"/>
      <c r="C252" s="234"/>
      <c r="D252" s="234"/>
      <c r="E252" s="234"/>
      <c r="F252" s="234"/>
      <c r="G252" s="234"/>
      <c r="H252" s="234"/>
      <c r="I252" s="234"/>
      <c r="J252" s="236"/>
    </row>
    <row r="253" spans="1:13" ht="15.75" customHeight="1">
      <c r="A253" s="244" t="s">
        <v>602</v>
      </c>
      <c r="B253" s="234"/>
      <c r="C253" s="234"/>
      <c r="D253" s="234"/>
      <c r="E253" s="234"/>
      <c r="F253" s="234"/>
      <c r="G253" s="234"/>
      <c r="H253" s="234"/>
      <c r="I253" s="234"/>
      <c r="J253" s="236"/>
    </row>
    <row r="254" spans="1:13" ht="15.75" customHeight="1">
      <c r="A254" s="241" t="s">
        <v>342</v>
      </c>
      <c r="B254" s="241" t="s">
        <v>343</v>
      </c>
      <c r="C254" s="241" t="s">
        <v>344</v>
      </c>
      <c r="D254" s="241" t="s">
        <v>345</v>
      </c>
      <c r="E254" s="241" t="s">
        <v>458</v>
      </c>
      <c r="F254" s="241" t="s">
        <v>347</v>
      </c>
      <c r="G254" s="241" t="s">
        <v>348</v>
      </c>
      <c r="H254" s="245" t="s">
        <v>465</v>
      </c>
      <c r="I254" s="236"/>
      <c r="J254" s="241" t="s">
        <v>350</v>
      </c>
    </row>
    <row r="255" spans="1:13" ht="15.75" customHeight="1">
      <c r="A255" s="228"/>
      <c r="B255" s="228"/>
      <c r="C255" s="228"/>
      <c r="D255" s="228"/>
      <c r="E255" s="228"/>
      <c r="F255" s="228"/>
      <c r="G255" s="228"/>
      <c r="H255" s="83" t="s">
        <v>466</v>
      </c>
      <c r="I255" s="83" t="s">
        <v>467</v>
      </c>
      <c r="J255" s="228"/>
    </row>
    <row r="256" spans="1:13" ht="15.75" customHeight="1">
      <c r="A256" s="50">
        <v>1</v>
      </c>
      <c r="B256" s="69" t="s">
        <v>13</v>
      </c>
      <c r="C256" s="52" t="s">
        <v>351</v>
      </c>
      <c r="D256" s="52" t="s">
        <v>468</v>
      </c>
      <c r="E256" s="84" t="s">
        <v>603</v>
      </c>
      <c r="F256" s="69" t="s">
        <v>604</v>
      </c>
      <c r="G256" s="54">
        <v>0</v>
      </c>
      <c r="H256" s="50">
        <v>7</v>
      </c>
      <c r="I256" s="50">
        <v>3.5</v>
      </c>
      <c r="J256" s="55">
        <f t="shared" ref="J256:J257" si="53">G256*I256</f>
        <v>0</v>
      </c>
    </row>
    <row r="257" spans="1:10" ht="15.75" customHeight="1">
      <c r="A257" s="62"/>
      <c r="B257" s="62"/>
      <c r="C257" s="62"/>
      <c r="D257" s="62"/>
      <c r="E257" s="62"/>
      <c r="F257" s="69" t="s">
        <v>605</v>
      </c>
      <c r="G257" s="54">
        <v>0</v>
      </c>
      <c r="H257" s="50">
        <v>33</v>
      </c>
      <c r="I257" s="50">
        <v>16.5</v>
      </c>
      <c r="J257" s="85">
        <f t="shared" si="53"/>
        <v>0</v>
      </c>
    </row>
    <row r="258" spans="1:10" ht="15.75" customHeight="1">
      <c r="A258" s="62"/>
      <c r="B258" s="62"/>
      <c r="C258" s="62"/>
      <c r="D258" s="62"/>
      <c r="E258" s="62"/>
      <c r="F258" s="69" t="s">
        <v>606</v>
      </c>
      <c r="G258" s="54">
        <v>987.7</v>
      </c>
      <c r="H258" s="50">
        <v>0.01</v>
      </c>
      <c r="I258" s="50">
        <v>0.01</v>
      </c>
      <c r="J258" s="86">
        <f>G258*H258</f>
        <v>9.8770000000000007</v>
      </c>
    </row>
    <row r="259" spans="1:10" ht="15.75" customHeight="1">
      <c r="A259" s="62"/>
      <c r="B259" s="62"/>
      <c r="C259" s="62"/>
      <c r="D259" s="62"/>
      <c r="E259" s="62"/>
      <c r="F259" s="62"/>
      <c r="G259" s="62"/>
      <c r="H259" s="62"/>
      <c r="I259" s="65" t="s">
        <v>73</v>
      </c>
      <c r="J259" s="87">
        <f>SUM(J256:J258)</f>
        <v>9.8770000000000007</v>
      </c>
    </row>
    <row r="260" spans="1:10" ht="15.75" customHeight="1">
      <c r="B260" s="58"/>
      <c r="F260" s="59"/>
      <c r="G260" s="246" t="s">
        <v>607</v>
      </c>
      <c r="H260" s="236"/>
      <c r="I260" s="247">
        <v>328.697</v>
      </c>
      <c r="J260" s="236"/>
    </row>
    <row r="261" spans="1:10" ht="15.75" customHeight="1">
      <c r="B261" s="58"/>
      <c r="F261" s="59"/>
    </row>
    <row r="262" spans="1:10" ht="15.75" customHeight="1">
      <c r="A262" s="248" t="s">
        <v>608</v>
      </c>
      <c r="B262" s="234"/>
      <c r="C262" s="234"/>
      <c r="D262" s="234"/>
      <c r="E262" s="234"/>
      <c r="F262" s="234"/>
      <c r="G262" s="234"/>
      <c r="H262" s="234"/>
      <c r="I262" s="234"/>
      <c r="J262" s="236"/>
    </row>
    <row r="263" spans="1:10" ht="49.5" customHeight="1">
      <c r="A263" s="241" t="s">
        <v>342</v>
      </c>
      <c r="B263" s="241" t="s">
        <v>343</v>
      </c>
      <c r="C263" s="241" t="s">
        <v>344</v>
      </c>
      <c r="D263" s="241" t="s">
        <v>345</v>
      </c>
      <c r="E263" s="88" t="s">
        <v>609</v>
      </c>
      <c r="F263" s="88" t="s">
        <v>610</v>
      </c>
      <c r="G263" s="88" t="s">
        <v>611</v>
      </c>
      <c r="H263" s="88" t="s">
        <v>612</v>
      </c>
      <c r="I263" s="88" t="s">
        <v>613</v>
      </c>
    </row>
    <row r="264" spans="1:10" ht="0.75" customHeight="1">
      <c r="A264" s="228"/>
      <c r="B264" s="228"/>
      <c r="C264" s="228"/>
      <c r="D264" s="228"/>
      <c r="E264" s="249" t="s">
        <v>614</v>
      </c>
      <c r="F264" s="89" t="s">
        <v>615</v>
      </c>
      <c r="G264" s="90">
        <v>0</v>
      </c>
      <c r="H264" s="91">
        <v>7.5</v>
      </c>
      <c r="I264" s="91">
        <f t="shared" ref="I264:I270" si="54">G264*H264</f>
        <v>0</v>
      </c>
    </row>
    <row r="265" spans="1:10" ht="15.75" customHeight="1">
      <c r="A265" s="250">
        <v>1</v>
      </c>
      <c r="B265" s="251" t="s">
        <v>13</v>
      </c>
      <c r="C265" s="250" t="s">
        <v>351</v>
      </c>
      <c r="D265" s="250" t="s">
        <v>616</v>
      </c>
      <c r="E265" s="227"/>
      <c r="F265" s="89" t="s">
        <v>617</v>
      </c>
      <c r="G265" s="90">
        <v>1</v>
      </c>
      <c r="H265" s="91">
        <v>0.01</v>
      </c>
      <c r="I265" s="91">
        <f t="shared" si="54"/>
        <v>0.01</v>
      </c>
    </row>
    <row r="266" spans="1:10" ht="15.75" customHeight="1">
      <c r="A266" s="227"/>
      <c r="B266" s="227"/>
      <c r="C266" s="227"/>
      <c r="D266" s="227"/>
      <c r="E266" s="227"/>
      <c r="F266" s="89" t="s">
        <v>227</v>
      </c>
      <c r="G266" s="90">
        <v>2</v>
      </c>
      <c r="H266" s="91">
        <v>7.5</v>
      </c>
      <c r="I266" s="91">
        <f t="shared" si="54"/>
        <v>15</v>
      </c>
    </row>
    <row r="267" spans="1:10" ht="15.75" customHeight="1">
      <c r="A267" s="227"/>
      <c r="B267" s="227"/>
      <c r="C267" s="227"/>
      <c r="D267" s="227"/>
      <c r="E267" s="227"/>
      <c r="F267" s="89" t="s">
        <v>618</v>
      </c>
      <c r="G267" s="90">
        <v>0</v>
      </c>
      <c r="H267" s="91">
        <v>0.5</v>
      </c>
      <c r="I267" s="91">
        <f t="shared" si="54"/>
        <v>0</v>
      </c>
    </row>
    <row r="268" spans="1:10" ht="15.75" customHeight="1">
      <c r="A268" s="227"/>
      <c r="B268" s="227"/>
      <c r="C268" s="227"/>
      <c r="D268" s="227"/>
      <c r="E268" s="227"/>
      <c r="F268" s="89" t="s">
        <v>619</v>
      </c>
      <c r="G268" s="90">
        <v>2</v>
      </c>
      <c r="H268" s="91">
        <v>0.5</v>
      </c>
      <c r="I268" s="91">
        <f t="shared" si="54"/>
        <v>1</v>
      </c>
    </row>
    <row r="269" spans="1:10" ht="15.75" customHeight="1">
      <c r="A269" s="227"/>
      <c r="B269" s="227"/>
      <c r="C269" s="227"/>
      <c r="D269" s="227"/>
      <c r="E269" s="227"/>
      <c r="F269" s="89" t="s">
        <v>620</v>
      </c>
      <c r="G269" s="90">
        <v>1</v>
      </c>
      <c r="H269" s="91">
        <v>0.25</v>
      </c>
      <c r="I269" s="91">
        <f t="shared" si="54"/>
        <v>0.25</v>
      </c>
    </row>
    <row r="270" spans="1:10" ht="15.75" customHeight="1">
      <c r="A270" s="227"/>
      <c r="B270" s="227"/>
      <c r="C270" s="227"/>
      <c r="D270" s="227"/>
      <c r="E270" s="227"/>
      <c r="F270" s="89" t="s">
        <v>621</v>
      </c>
      <c r="G270" s="92">
        <v>250</v>
      </c>
      <c r="H270" s="93">
        <v>0.01</v>
      </c>
      <c r="I270" s="91">
        <f t="shared" si="54"/>
        <v>2.5</v>
      </c>
    </row>
    <row r="271" spans="1:10" ht="15.75" customHeight="1">
      <c r="A271" s="228"/>
      <c r="B271" s="228"/>
      <c r="C271" s="228"/>
      <c r="D271" s="228"/>
      <c r="E271" s="94"/>
      <c r="F271" s="89"/>
      <c r="G271" s="92"/>
      <c r="H271" s="93" t="s">
        <v>73</v>
      </c>
      <c r="I271" s="91">
        <f>SUM(I264:I270)</f>
        <v>18.759999999999998</v>
      </c>
    </row>
    <row r="272" spans="1:10" ht="15.75" customHeight="1">
      <c r="A272" s="250">
        <v>2</v>
      </c>
      <c r="B272" s="251" t="s">
        <v>13</v>
      </c>
      <c r="C272" s="250" t="s">
        <v>351</v>
      </c>
      <c r="D272" s="250" t="s">
        <v>616</v>
      </c>
      <c r="E272" s="252" t="s">
        <v>622</v>
      </c>
      <c r="F272" s="89" t="s">
        <v>615</v>
      </c>
      <c r="G272" s="90">
        <v>0</v>
      </c>
      <c r="H272" s="95">
        <v>7.5</v>
      </c>
      <c r="I272" s="91">
        <f t="shared" ref="I272:I278" si="55">G272*H272</f>
        <v>0</v>
      </c>
    </row>
    <row r="273" spans="1:9" ht="15.75" customHeight="1">
      <c r="A273" s="227"/>
      <c r="B273" s="227"/>
      <c r="C273" s="227"/>
      <c r="D273" s="227"/>
      <c r="E273" s="253"/>
      <c r="F273" s="89" t="s">
        <v>617</v>
      </c>
      <c r="G273" s="90">
        <v>1</v>
      </c>
      <c r="H273" s="91">
        <v>0.01</v>
      </c>
      <c r="I273" s="91">
        <f t="shared" si="55"/>
        <v>0.01</v>
      </c>
    </row>
    <row r="274" spans="1:9" ht="15.75" customHeight="1">
      <c r="A274" s="227"/>
      <c r="B274" s="227"/>
      <c r="C274" s="227"/>
      <c r="D274" s="227"/>
      <c r="E274" s="253"/>
      <c r="F274" s="89" t="s">
        <v>227</v>
      </c>
      <c r="G274" s="90">
        <v>1</v>
      </c>
      <c r="H274" s="95">
        <v>7.5</v>
      </c>
      <c r="I274" s="91">
        <f t="shared" si="55"/>
        <v>7.5</v>
      </c>
    </row>
    <row r="275" spans="1:9" ht="15.75" customHeight="1">
      <c r="A275" s="227"/>
      <c r="B275" s="227"/>
      <c r="C275" s="227"/>
      <c r="D275" s="227"/>
      <c r="E275" s="253"/>
      <c r="F275" s="89" t="s">
        <v>618</v>
      </c>
      <c r="G275" s="90">
        <v>0</v>
      </c>
      <c r="H275" s="95">
        <v>0.5</v>
      </c>
      <c r="I275" s="91">
        <f t="shared" si="55"/>
        <v>0</v>
      </c>
    </row>
    <row r="276" spans="1:9" ht="15.75" customHeight="1">
      <c r="A276" s="227"/>
      <c r="B276" s="227"/>
      <c r="C276" s="227"/>
      <c r="D276" s="227"/>
      <c r="E276" s="253"/>
      <c r="F276" s="89" t="s">
        <v>619</v>
      </c>
      <c r="G276" s="90">
        <v>2</v>
      </c>
      <c r="H276" s="95">
        <v>0.5</v>
      </c>
      <c r="I276" s="91">
        <f t="shared" si="55"/>
        <v>1</v>
      </c>
    </row>
    <row r="277" spans="1:9" ht="15.75" customHeight="1">
      <c r="A277" s="227"/>
      <c r="B277" s="227"/>
      <c r="C277" s="227"/>
      <c r="D277" s="227"/>
      <c r="E277" s="253"/>
      <c r="F277" s="89" t="s">
        <v>620</v>
      </c>
      <c r="G277" s="90">
        <v>0</v>
      </c>
      <c r="H277" s="91">
        <v>0.25</v>
      </c>
      <c r="I277" s="91">
        <f t="shared" si="55"/>
        <v>0</v>
      </c>
    </row>
    <row r="278" spans="1:9" ht="15.75" customHeight="1">
      <c r="A278" s="227"/>
      <c r="B278" s="227"/>
      <c r="C278" s="227"/>
      <c r="D278" s="227"/>
      <c r="E278" s="253"/>
      <c r="F278" s="89" t="s">
        <v>621</v>
      </c>
      <c r="G278" s="92">
        <v>650</v>
      </c>
      <c r="H278" s="91">
        <v>0.01</v>
      </c>
      <c r="I278" s="91">
        <f t="shared" si="55"/>
        <v>6.5</v>
      </c>
    </row>
    <row r="279" spans="1:9" ht="15.75" customHeight="1">
      <c r="A279" s="228"/>
      <c r="B279" s="228"/>
      <c r="C279" s="228"/>
      <c r="D279" s="228"/>
      <c r="E279" s="94"/>
      <c r="F279" s="89"/>
      <c r="G279" s="92"/>
      <c r="H279" s="93" t="s">
        <v>73</v>
      </c>
      <c r="I279" s="91">
        <f>SUM(I272:I278)</f>
        <v>15.01</v>
      </c>
    </row>
    <row r="280" spans="1:9" ht="15.75" customHeight="1">
      <c r="A280" s="250">
        <v>3</v>
      </c>
      <c r="B280" s="251" t="s">
        <v>13</v>
      </c>
      <c r="C280" s="250" t="s">
        <v>351</v>
      </c>
      <c r="D280" s="250" t="s">
        <v>616</v>
      </c>
      <c r="E280" s="252" t="s">
        <v>623</v>
      </c>
      <c r="F280" s="89" t="s">
        <v>615</v>
      </c>
      <c r="G280" s="90">
        <v>0</v>
      </c>
      <c r="H280" s="95">
        <v>7.5</v>
      </c>
      <c r="I280" s="91">
        <f t="shared" ref="I280:I286" si="56">G280*H280</f>
        <v>0</v>
      </c>
    </row>
    <row r="281" spans="1:9" ht="15.75" customHeight="1">
      <c r="A281" s="227"/>
      <c r="B281" s="227"/>
      <c r="C281" s="227"/>
      <c r="D281" s="227"/>
      <c r="E281" s="253"/>
      <c r="F281" s="89" t="s">
        <v>617</v>
      </c>
      <c r="G281" s="90">
        <v>0</v>
      </c>
      <c r="H281" s="91">
        <v>0.01</v>
      </c>
      <c r="I281" s="91">
        <f t="shared" si="56"/>
        <v>0</v>
      </c>
    </row>
    <row r="282" spans="1:9" ht="15.75" customHeight="1">
      <c r="A282" s="227"/>
      <c r="B282" s="227"/>
      <c r="C282" s="227"/>
      <c r="D282" s="227"/>
      <c r="E282" s="253"/>
      <c r="F282" s="89" t="s">
        <v>227</v>
      </c>
      <c r="G282" s="90">
        <v>0</v>
      </c>
      <c r="H282" s="95">
        <v>7.5</v>
      </c>
      <c r="I282" s="91">
        <f t="shared" si="56"/>
        <v>0</v>
      </c>
    </row>
    <row r="283" spans="1:9" ht="15.75" customHeight="1">
      <c r="A283" s="227"/>
      <c r="B283" s="227"/>
      <c r="C283" s="227"/>
      <c r="D283" s="227"/>
      <c r="E283" s="253"/>
      <c r="F283" s="89" t="s">
        <v>618</v>
      </c>
      <c r="G283" s="90">
        <v>0</v>
      </c>
      <c r="H283" s="95">
        <v>0.5</v>
      </c>
      <c r="I283" s="91">
        <f t="shared" si="56"/>
        <v>0</v>
      </c>
    </row>
    <row r="284" spans="1:9" ht="15.75" customHeight="1">
      <c r="A284" s="227"/>
      <c r="B284" s="227"/>
      <c r="C284" s="227"/>
      <c r="D284" s="227"/>
      <c r="E284" s="253"/>
      <c r="F284" s="89" t="s">
        <v>619</v>
      </c>
      <c r="G284" s="90">
        <v>1</v>
      </c>
      <c r="H284" s="95">
        <v>0.5</v>
      </c>
      <c r="I284" s="91">
        <f t="shared" si="56"/>
        <v>0.5</v>
      </c>
    </row>
    <row r="285" spans="1:9" ht="15.75" customHeight="1">
      <c r="A285" s="227"/>
      <c r="B285" s="227"/>
      <c r="C285" s="227"/>
      <c r="D285" s="227"/>
      <c r="E285" s="253"/>
      <c r="F285" s="89" t="s">
        <v>620</v>
      </c>
      <c r="G285" s="90">
        <v>0</v>
      </c>
      <c r="H285" s="91">
        <v>0.25</v>
      </c>
      <c r="I285" s="91">
        <f t="shared" si="56"/>
        <v>0</v>
      </c>
    </row>
    <row r="286" spans="1:9" ht="15.75" customHeight="1">
      <c r="A286" s="227"/>
      <c r="B286" s="227"/>
      <c r="C286" s="227"/>
      <c r="D286" s="227"/>
      <c r="E286" s="253"/>
      <c r="F286" s="89" t="s">
        <v>621</v>
      </c>
      <c r="G286" s="92">
        <v>640</v>
      </c>
      <c r="H286" s="91">
        <v>0.01</v>
      </c>
      <c r="I286" s="91">
        <f t="shared" si="56"/>
        <v>6.4</v>
      </c>
    </row>
    <row r="287" spans="1:9" ht="15.75" customHeight="1">
      <c r="A287" s="228"/>
      <c r="B287" s="228"/>
      <c r="C287" s="228"/>
      <c r="D287" s="228"/>
      <c r="E287" s="96"/>
      <c r="F287" s="97"/>
      <c r="G287" s="92"/>
      <c r="H287" s="93" t="s">
        <v>73</v>
      </c>
      <c r="I287" s="91">
        <f>SUM(I280:I286)</f>
        <v>6.9</v>
      </c>
    </row>
    <row r="288" spans="1:9" ht="15.75" customHeight="1">
      <c r="A288" s="250">
        <v>4</v>
      </c>
      <c r="B288" s="251" t="s">
        <v>13</v>
      </c>
      <c r="C288" s="250" t="s">
        <v>351</v>
      </c>
      <c r="D288" s="250" t="s">
        <v>616</v>
      </c>
      <c r="E288" s="252" t="s">
        <v>624</v>
      </c>
      <c r="F288" s="97" t="s">
        <v>615</v>
      </c>
      <c r="G288" s="90">
        <v>0</v>
      </c>
      <c r="H288" s="95">
        <v>7.5</v>
      </c>
      <c r="I288" s="91">
        <f t="shared" ref="I288:I294" si="57">G288*H288</f>
        <v>0</v>
      </c>
    </row>
    <row r="289" spans="1:10" ht="15.75" customHeight="1">
      <c r="A289" s="227"/>
      <c r="B289" s="227"/>
      <c r="C289" s="227"/>
      <c r="D289" s="227"/>
      <c r="E289" s="253"/>
      <c r="F289" s="97" t="s">
        <v>617</v>
      </c>
      <c r="G289" s="90">
        <v>1</v>
      </c>
      <c r="H289" s="91">
        <v>0.01</v>
      </c>
      <c r="I289" s="91">
        <f t="shared" si="57"/>
        <v>0.01</v>
      </c>
    </row>
    <row r="290" spans="1:10" ht="15.75" customHeight="1">
      <c r="A290" s="227"/>
      <c r="B290" s="227"/>
      <c r="C290" s="227"/>
      <c r="D290" s="227"/>
      <c r="E290" s="253"/>
      <c r="F290" s="97" t="s">
        <v>227</v>
      </c>
      <c r="G290" s="90">
        <v>0</v>
      </c>
      <c r="H290" s="95">
        <v>7.5</v>
      </c>
      <c r="I290" s="91">
        <f t="shared" si="57"/>
        <v>0</v>
      </c>
    </row>
    <row r="291" spans="1:10" ht="15.75" customHeight="1">
      <c r="A291" s="227"/>
      <c r="B291" s="227"/>
      <c r="C291" s="227"/>
      <c r="D291" s="227"/>
      <c r="E291" s="253"/>
      <c r="F291" s="97" t="s">
        <v>618</v>
      </c>
      <c r="G291" s="90">
        <v>0</v>
      </c>
      <c r="H291" s="95">
        <v>0.5</v>
      </c>
      <c r="I291" s="91">
        <f t="shared" si="57"/>
        <v>0</v>
      </c>
    </row>
    <row r="292" spans="1:10" ht="15.75" customHeight="1">
      <c r="A292" s="227"/>
      <c r="B292" s="227"/>
      <c r="C292" s="227"/>
      <c r="D292" s="227"/>
      <c r="E292" s="253"/>
      <c r="F292" s="97" t="s">
        <v>619</v>
      </c>
      <c r="G292" s="90">
        <v>0</v>
      </c>
      <c r="H292" s="95">
        <v>0.5</v>
      </c>
      <c r="I292" s="91">
        <f t="shared" si="57"/>
        <v>0</v>
      </c>
    </row>
    <row r="293" spans="1:10" ht="15.75" customHeight="1">
      <c r="A293" s="227"/>
      <c r="B293" s="227"/>
      <c r="C293" s="227"/>
      <c r="D293" s="227"/>
      <c r="E293" s="253"/>
      <c r="F293" s="97" t="s">
        <v>620</v>
      </c>
      <c r="G293" s="90">
        <v>0</v>
      </c>
      <c r="H293" s="91">
        <v>0.25</v>
      </c>
      <c r="I293" s="91">
        <f t="shared" si="57"/>
        <v>0</v>
      </c>
    </row>
    <row r="294" spans="1:10" ht="15.75" customHeight="1">
      <c r="A294" s="228"/>
      <c r="B294" s="228"/>
      <c r="C294" s="228"/>
      <c r="D294" s="228"/>
      <c r="E294" s="254"/>
      <c r="F294" s="98" t="s">
        <v>621</v>
      </c>
      <c r="G294" s="99">
        <v>580</v>
      </c>
      <c r="H294" s="100">
        <v>0.01</v>
      </c>
      <c r="I294" s="100">
        <f t="shared" si="57"/>
        <v>5.8</v>
      </c>
    </row>
    <row r="295" spans="1:10" ht="15.75" customHeight="1">
      <c r="B295" s="58"/>
      <c r="E295" s="101"/>
      <c r="F295" s="55"/>
      <c r="G295" s="55"/>
      <c r="H295" s="93" t="s">
        <v>73</v>
      </c>
      <c r="I295" s="102">
        <f>SUM(I288:I294)</f>
        <v>5.81</v>
      </c>
    </row>
    <row r="296" spans="1:10" ht="15.75" customHeight="1">
      <c r="B296" s="58"/>
      <c r="E296" s="101"/>
      <c r="F296" s="101"/>
      <c r="G296" s="73" t="s">
        <v>625</v>
      </c>
      <c r="H296" s="73"/>
      <c r="I296" s="103">
        <f>I271+I279+I287+I295</f>
        <v>46.48</v>
      </c>
    </row>
    <row r="297" spans="1:10" ht="15.75" customHeight="1">
      <c r="B297" s="58"/>
      <c r="F297" s="59"/>
      <c r="J297" s="104"/>
    </row>
    <row r="298" spans="1:10" ht="15.75" customHeight="1">
      <c r="B298" s="58"/>
      <c r="F298" s="59"/>
    </row>
    <row r="299" spans="1:10" ht="15.75" customHeight="1">
      <c r="B299" s="58"/>
      <c r="F299" s="59"/>
    </row>
    <row r="300" spans="1:10" ht="15.75" customHeight="1">
      <c r="B300" s="58"/>
      <c r="F300" s="59"/>
    </row>
    <row r="301" spans="1:10" ht="15.75" customHeight="1">
      <c r="B301" s="58"/>
      <c r="F301" s="59"/>
    </row>
    <row r="302" spans="1:10" ht="15.75" customHeight="1">
      <c r="B302" s="58"/>
      <c r="F302" s="59"/>
    </row>
    <row r="303" spans="1:10" ht="15.75" customHeight="1">
      <c r="B303" s="58"/>
      <c r="F303" s="59"/>
    </row>
    <row r="304" spans="1:10" ht="15.75" customHeight="1">
      <c r="B304" s="58"/>
      <c r="F304" s="59"/>
    </row>
    <row r="305" spans="2:6" ht="15.75" customHeight="1">
      <c r="B305" s="58"/>
      <c r="F305" s="59"/>
    </row>
    <row r="306" spans="2:6" ht="15.75" customHeight="1">
      <c r="B306" s="58"/>
      <c r="F306" s="59"/>
    </row>
    <row r="307" spans="2:6" ht="15.75" customHeight="1">
      <c r="B307" s="58"/>
      <c r="F307" s="59"/>
    </row>
    <row r="308" spans="2:6" ht="15.75" customHeight="1">
      <c r="B308" s="58"/>
      <c r="F308" s="59"/>
    </row>
    <row r="309" spans="2:6" ht="15.75" customHeight="1">
      <c r="B309" s="58"/>
      <c r="F309" s="59"/>
    </row>
    <row r="310" spans="2:6" ht="15.75" customHeight="1">
      <c r="B310" s="58"/>
      <c r="F310" s="59"/>
    </row>
    <row r="311" spans="2:6" ht="15.75" customHeight="1">
      <c r="B311" s="58"/>
      <c r="F311" s="59"/>
    </row>
    <row r="312" spans="2:6" ht="15.75" customHeight="1">
      <c r="B312" s="58"/>
      <c r="F312" s="59"/>
    </row>
    <row r="313" spans="2:6" ht="15.75" customHeight="1">
      <c r="B313" s="58"/>
      <c r="F313" s="59"/>
    </row>
    <row r="314" spans="2:6" ht="15.75" customHeight="1">
      <c r="B314" s="58"/>
      <c r="F314" s="59"/>
    </row>
    <row r="315" spans="2:6" ht="15.75" customHeight="1">
      <c r="B315" s="58"/>
      <c r="F315" s="59"/>
    </row>
    <row r="316" spans="2:6" ht="15.75" customHeight="1">
      <c r="B316" s="58"/>
      <c r="F316" s="59"/>
    </row>
    <row r="317" spans="2:6" ht="15.75" customHeight="1">
      <c r="B317" s="58"/>
      <c r="F317" s="59"/>
    </row>
    <row r="318" spans="2:6" ht="15.75" customHeight="1">
      <c r="B318" s="58"/>
      <c r="F318" s="59"/>
    </row>
    <row r="319" spans="2:6" ht="15.75" customHeight="1">
      <c r="B319" s="58"/>
      <c r="F319" s="59"/>
    </row>
    <row r="320" spans="2:6" ht="15.75" customHeight="1">
      <c r="B320" s="58"/>
      <c r="F320" s="59"/>
    </row>
    <row r="321" spans="2:6" ht="15.75" customHeight="1">
      <c r="B321" s="58"/>
      <c r="F321" s="59"/>
    </row>
    <row r="322" spans="2:6" ht="15.75" customHeight="1">
      <c r="B322" s="58"/>
      <c r="F322" s="59"/>
    </row>
    <row r="323" spans="2:6" ht="15.75" customHeight="1">
      <c r="B323" s="58"/>
      <c r="F323" s="59"/>
    </row>
    <row r="324" spans="2:6" ht="15.75" customHeight="1">
      <c r="B324" s="58"/>
      <c r="F324" s="59"/>
    </row>
    <row r="325" spans="2:6" ht="15.75" customHeight="1">
      <c r="B325" s="58"/>
      <c r="F325" s="59"/>
    </row>
    <row r="326" spans="2:6" ht="15.75" customHeight="1">
      <c r="B326" s="58"/>
      <c r="F326" s="59"/>
    </row>
    <row r="327" spans="2:6" ht="15.75" customHeight="1">
      <c r="B327" s="58"/>
      <c r="F327" s="59"/>
    </row>
    <row r="328" spans="2:6" ht="15.75" customHeight="1">
      <c r="B328" s="58"/>
      <c r="F328" s="59"/>
    </row>
    <row r="329" spans="2:6" ht="15.75" customHeight="1">
      <c r="B329" s="58"/>
      <c r="F329" s="59"/>
    </row>
    <row r="330" spans="2:6" ht="15.75" customHeight="1">
      <c r="B330" s="58"/>
      <c r="F330" s="59"/>
    </row>
    <row r="331" spans="2:6" ht="15.75" customHeight="1">
      <c r="B331" s="58"/>
      <c r="F331" s="59"/>
    </row>
    <row r="332" spans="2:6" ht="15.75" customHeight="1">
      <c r="B332" s="58"/>
      <c r="F332" s="59"/>
    </row>
    <row r="333" spans="2:6" ht="15.75" customHeight="1">
      <c r="B333" s="58"/>
      <c r="F333" s="59"/>
    </row>
    <row r="334" spans="2:6" ht="15.75" customHeight="1">
      <c r="B334" s="58"/>
      <c r="F334" s="59"/>
    </row>
    <row r="335" spans="2:6" ht="15.75" customHeight="1">
      <c r="B335" s="58"/>
      <c r="F335" s="59"/>
    </row>
    <row r="336" spans="2:6" ht="15.75" customHeight="1">
      <c r="B336" s="58"/>
      <c r="F336" s="59"/>
    </row>
    <row r="337" spans="2:6" ht="15.75" customHeight="1">
      <c r="B337" s="58"/>
      <c r="F337" s="59"/>
    </row>
    <row r="338" spans="2:6" ht="15.75" customHeight="1">
      <c r="B338" s="58"/>
      <c r="F338" s="59"/>
    </row>
    <row r="339" spans="2:6" ht="15.75" customHeight="1">
      <c r="B339" s="58"/>
      <c r="F339" s="59"/>
    </row>
    <row r="340" spans="2:6" ht="15.75" customHeight="1">
      <c r="B340" s="58"/>
      <c r="F340" s="59"/>
    </row>
    <row r="341" spans="2:6" ht="15.75" customHeight="1">
      <c r="B341" s="58"/>
      <c r="F341" s="59"/>
    </row>
    <row r="342" spans="2:6" ht="15.75" customHeight="1">
      <c r="B342" s="58"/>
      <c r="F342" s="59"/>
    </row>
    <row r="343" spans="2:6" ht="15.75" customHeight="1">
      <c r="B343" s="58"/>
      <c r="F343" s="59"/>
    </row>
    <row r="344" spans="2:6" ht="15.75" customHeight="1">
      <c r="B344" s="58"/>
      <c r="F344" s="59"/>
    </row>
    <row r="345" spans="2:6" ht="15.75" customHeight="1">
      <c r="B345" s="58"/>
      <c r="F345" s="59"/>
    </row>
    <row r="346" spans="2:6" ht="15.75" customHeight="1">
      <c r="B346" s="58"/>
      <c r="F346" s="59"/>
    </row>
    <row r="347" spans="2:6" ht="15.75" customHeight="1">
      <c r="B347" s="58"/>
      <c r="F347" s="59"/>
    </row>
    <row r="348" spans="2:6" ht="15.75" customHeight="1">
      <c r="B348" s="58"/>
      <c r="F348" s="59"/>
    </row>
    <row r="349" spans="2:6" ht="15.75" customHeight="1">
      <c r="B349" s="58"/>
      <c r="F349" s="59"/>
    </row>
    <row r="350" spans="2:6" ht="15.75" customHeight="1">
      <c r="B350" s="58"/>
      <c r="F350" s="59"/>
    </row>
    <row r="351" spans="2:6" ht="15.75" customHeight="1">
      <c r="B351" s="58"/>
      <c r="F351" s="59"/>
    </row>
    <row r="352" spans="2:6" ht="15.75" customHeight="1">
      <c r="B352" s="58"/>
      <c r="F352" s="59"/>
    </row>
    <row r="353" spans="2:6" ht="15.75" customHeight="1">
      <c r="B353" s="58"/>
      <c r="F353" s="59"/>
    </row>
    <row r="354" spans="2:6" ht="15.75" customHeight="1">
      <c r="B354" s="58"/>
      <c r="F354" s="59"/>
    </row>
    <row r="355" spans="2:6" ht="15.75" customHeight="1">
      <c r="B355" s="58"/>
      <c r="F355" s="59"/>
    </row>
    <row r="356" spans="2:6" ht="15.75" customHeight="1">
      <c r="B356" s="58"/>
      <c r="F356" s="59"/>
    </row>
    <row r="357" spans="2:6" ht="15.75" customHeight="1">
      <c r="B357" s="58"/>
      <c r="F357" s="59"/>
    </row>
    <row r="358" spans="2:6" ht="15.75" customHeight="1">
      <c r="B358" s="58"/>
      <c r="F358" s="59"/>
    </row>
    <row r="359" spans="2:6" ht="15.75" customHeight="1">
      <c r="B359" s="58"/>
      <c r="F359" s="59"/>
    </row>
    <row r="360" spans="2:6" ht="15.75" customHeight="1">
      <c r="B360" s="58"/>
      <c r="F360" s="59"/>
    </row>
    <row r="361" spans="2:6" ht="15.75" customHeight="1">
      <c r="B361" s="58"/>
      <c r="F361" s="59"/>
    </row>
    <row r="362" spans="2:6" ht="15.75" customHeight="1">
      <c r="B362" s="58"/>
      <c r="F362" s="59"/>
    </row>
    <row r="363" spans="2:6" ht="15.75" customHeight="1">
      <c r="B363" s="58"/>
      <c r="F363" s="59"/>
    </row>
    <row r="364" spans="2:6" ht="15.75" customHeight="1">
      <c r="B364" s="58"/>
      <c r="F364" s="59"/>
    </row>
    <row r="365" spans="2:6" ht="15.75" customHeight="1">
      <c r="B365" s="58"/>
      <c r="F365" s="59"/>
    </row>
    <row r="366" spans="2:6" ht="15.75" customHeight="1">
      <c r="B366" s="58"/>
      <c r="F366" s="59"/>
    </row>
    <row r="367" spans="2:6" ht="15.75" customHeight="1">
      <c r="B367" s="58"/>
      <c r="F367" s="59"/>
    </row>
    <row r="368" spans="2:6" ht="15.75" customHeight="1">
      <c r="B368" s="58"/>
      <c r="F368" s="59"/>
    </row>
    <row r="369" spans="2:6" ht="15.75" customHeight="1">
      <c r="B369" s="58"/>
      <c r="F369" s="59"/>
    </row>
    <row r="370" spans="2:6" ht="15.75" customHeight="1">
      <c r="B370" s="58"/>
      <c r="F370" s="59"/>
    </row>
    <row r="371" spans="2:6" ht="15.75" customHeight="1">
      <c r="B371" s="58"/>
      <c r="F371" s="59"/>
    </row>
    <row r="372" spans="2:6" ht="15.75" customHeight="1">
      <c r="B372" s="58"/>
      <c r="F372" s="59"/>
    </row>
    <row r="373" spans="2:6" ht="15.75" customHeight="1">
      <c r="B373" s="58"/>
      <c r="F373" s="59"/>
    </row>
    <row r="374" spans="2:6" ht="15.75" customHeight="1">
      <c r="B374" s="58"/>
      <c r="F374" s="59"/>
    </row>
    <row r="375" spans="2:6" ht="15.75" customHeight="1">
      <c r="B375" s="58"/>
      <c r="F375" s="59"/>
    </row>
    <row r="376" spans="2:6" ht="15.75" customHeight="1">
      <c r="B376" s="58"/>
      <c r="F376" s="59"/>
    </row>
    <row r="377" spans="2:6" ht="15.75" customHeight="1">
      <c r="B377" s="58"/>
      <c r="F377" s="59"/>
    </row>
    <row r="378" spans="2:6" ht="15.75" customHeight="1">
      <c r="B378" s="58"/>
      <c r="F378" s="59"/>
    </row>
    <row r="379" spans="2:6" ht="15.75" customHeight="1">
      <c r="B379" s="58"/>
      <c r="F379" s="59"/>
    </row>
    <row r="380" spans="2:6" ht="15.75" customHeight="1">
      <c r="B380" s="58"/>
      <c r="F380" s="59"/>
    </row>
    <row r="381" spans="2:6" ht="15.75" customHeight="1">
      <c r="B381" s="58"/>
      <c r="F381" s="59"/>
    </row>
    <row r="382" spans="2:6" ht="15.75" customHeight="1">
      <c r="B382" s="58"/>
      <c r="F382" s="59"/>
    </row>
    <row r="383" spans="2:6" ht="15.75" customHeight="1">
      <c r="B383" s="58"/>
      <c r="F383" s="59"/>
    </row>
    <row r="384" spans="2:6" ht="15.75" customHeight="1">
      <c r="B384" s="58"/>
      <c r="F384" s="59"/>
    </row>
    <row r="385" spans="2:6" ht="15.75" customHeight="1">
      <c r="B385" s="58"/>
      <c r="F385" s="59"/>
    </row>
    <row r="386" spans="2:6" ht="15.75" customHeight="1">
      <c r="B386" s="58"/>
      <c r="F386" s="59"/>
    </row>
    <row r="387" spans="2:6" ht="15.75" customHeight="1">
      <c r="B387" s="58"/>
      <c r="F387" s="59"/>
    </row>
    <row r="388" spans="2:6" ht="15.75" customHeight="1">
      <c r="B388" s="58"/>
      <c r="F388" s="59"/>
    </row>
    <row r="389" spans="2:6" ht="15.75" customHeight="1">
      <c r="B389" s="58"/>
      <c r="F389" s="59"/>
    </row>
    <row r="390" spans="2:6" ht="15.75" customHeight="1">
      <c r="B390" s="58"/>
      <c r="F390" s="59"/>
    </row>
    <row r="391" spans="2:6" ht="15.75" customHeight="1">
      <c r="B391" s="58"/>
      <c r="F391" s="59"/>
    </row>
    <row r="392" spans="2:6" ht="15.75" customHeight="1">
      <c r="B392" s="58"/>
      <c r="F392" s="59"/>
    </row>
    <row r="393" spans="2:6" ht="15.75" customHeight="1">
      <c r="B393" s="58"/>
      <c r="F393" s="59"/>
    </row>
    <row r="394" spans="2:6" ht="15.75" customHeight="1">
      <c r="B394" s="58"/>
      <c r="F394" s="59"/>
    </row>
    <row r="395" spans="2:6" ht="15.75" customHeight="1">
      <c r="B395" s="58"/>
      <c r="F395" s="59"/>
    </row>
    <row r="396" spans="2:6" ht="15.75" customHeight="1">
      <c r="B396" s="58"/>
      <c r="F396" s="59"/>
    </row>
    <row r="397" spans="2:6" ht="15.75" customHeight="1">
      <c r="B397" s="58"/>
      <c r="F397" s="59"/>
    </row>
    <row r="398" spans="2:6" ht="15.75" customHeight="1">
      <c r="B398" s="58"/>
      <c r="F398" s="59"/>
    </row>
    <row r="399" spans="2:6" ht="15.75" customHeight="1">
      <c r="B399" s="58"/>
      <c r="F399" s="59"/>
    </row>
    <row r="400" spans="2:6" ht="15.75" customHeight="1">
      <c r="B400" s="58"/>
      <c r="F400" s="59"/>
    </row>
    <row r="401" spans="2:6" ht="15.75" customHeight="1">
      <c r="B401" s="58"/>
      <c r="F401" s="59"/>
    </row>
    <row r="402" spans="2:6" ht="15.75" customHeight="1">
      <c r="B402" s="58"/>
      <c r="F402" s="59"/>
    </row>
    <row r="403" spans="2:6" ht="15.75" customHeight="1">
      <c r="B403" s="58"/>
      <c r="F403" s="59"/>
    </row>
    <row r="404" spans="2:6" ht="15.75" customHeight="1">
      <c r="B404" s="58"/>
      <c r="F404" s="59"/>
    </row>
    <row r="405" spans="2:6" ht="15.75" customHeight="1">
      <c r="B405" s="58"/>
      <c r="F405" s="59"/>
    </row>
    <row r="406" spans="2:6" ht="15.75" customHeight="1">
      <c r="B406" s="58"/>
      <c r="F406" s="59"/>
    </row>
    <row r="407" spans="2:6" ht="15.75" customHeight="1">
      <c r="B407" s="58"/>
      <c r="F407" s="59"/>
    </row>
    <row r="408" spans="2:6" ht="15.75" customHeight="1">
      <c r="B408" s="58"/>
      <c r="F408" s="59"/>
    </row>
    <row r="409" spans="2:6" ht="15.75" customHeight="1">
      <c r="B409" s="58"/>
      <c r="F409" s="59"/>
    </row>
    <row r="410" spans="2:6" ht="15.75" customHeight="1">
      <c r="B410" s="58"/>
      <c r="F410" s="59"/>
    </row>
    <row r="411" spans="2:6" ht="15.75" customHeight="1">
      <c r="B411" s="58"/>
      <c r="F411" s="59"/>
    </row>
    <row r="412" spans="2:6" ht="15.75" customHeight="1">
      <c r="B412" s="58"/>
      <c r="F412" s="59"/>
    </row>
    <row r="413" spans="2:6" ht="15.75" customHeight="1">
      <c r="B413" s="58"/>
      <c r="F413" s="59"/>
    </row>
    <row r="414" spans="2:6" ht="15.75" customHeight="1">
      <c r="B414" s="58"/>
      <c r="F414" s="59"/>
    </row>
    <row r="415" spans="2:6" ht="15.75" customHeight="1">
      <c r="B415" s="58"/>
      <c r="F415" s="59"/>
    </row>
    <row r="416" spans="2:6" ht="15.75" customHeight="1">
      <c r="B416" s="58"/>
      <c r="F416" s="59"/>
    </row>
    <row r="417" spans="2:6" ht="15.75" customHeight="1">
      <c r="B417" s="58"/>
      <c r="F417" s="59"/>
    </row>
    <row r="418" spans="2:6" ht="15.75" customHeight="1">
      <c r="B418" s="58"/>
      <c r="F418" s="59"/>
    </row>
    <row r="419" spans="2:6" ht="15.75" customHeight="1">
      <c r="B419" s="58"/>
      <c r="F419" s="59"/>
    </row>
    <row r="420" spans="2:6" ht="15.75" customHeight="1">
      <c r="B420" s="58"/>
      <c r="F420" s="59"/>
    </row>
    <row r="421" spans="2:6" ht="15.75" customHeight="1">
      <c r="B421" s="58"/>
      <c r="F421" s="59"/>
    </row>
    <row r="422" spans="2:6" ht="15.75" customHeight="1">
      <c r="B422" s="58"/>
      <c r="F422" s="59"/>
    </row>
    <row r="423" spans="2:6" ht="15.75" customHeight="1">
      <c r="B423" s="58"/>
      <c r="F423" s="59"/>
    </row>
    <row r="424" spans="2:6" ht="15.75" customHeight="1">
      <c r="B424" s="58"/>
      <c r="F424" s="59"/>
    </row>
    <row r="425" spans="2:6" ht="15.75" customHeight="1">
      <c r="B425" s="58"/>
      <c r="F425" s="59"/>
    </row>
    <row r="426" spans="2:6" ht="15.75" customHeight="1">
      <c r="B426" s="58"/>
      <c r="F426" s="59"/>
    </row>
    <row r="427" spans="2:6" ht="15.75" customHeight="1">
      <c r="B427" s="58"/>
      <c r="F427" s="59"/>
    </row>
    <row r="428" spans="2:6" ht="15.75" customHeight="1">
      <c r="B428" s="58"/>
      <c r="F428" s="59"/>
    </row>
    <row r="429" spans="2:6" ht="15.75" customHeight="1">
      <c r="B429" s="58"/>
      <c r="F429" s="59"/>
    </row>
    <row r="430" spans="2:6" ht="15.75" customHeight="1">
      <c r="B430" s="58"/>
      <c r="F430" s="59"/>
    </row>
    <row r="431" spans="2:6" ht="15.75" customHeight="1">
      <c r="B431" s="58"/>
      <c r="F431" s="59"/>
    </row>
    <row r="432" spans="2:6" ht="15.75" customHeight="1">
      <c r="B432" s="58"/>
      <c r="F432" s="59"/>
    </row>
    <row r="433" spans="2:6" ht="15.75" customHeight="1">
      <c r="B433" s="58"/>
      <c r="F433" s="59"/>
    </row>
    <row r="434" spans="2:6" ht="15.75" customHeight="1">
      <c r="B434" s="58"/>
      <c r="F434" s="59"/>
    </row>
    <row r="435" spans="2:6" ht="15.75" customHeight="1">
      <c r="B435" s="58"/>
      <c r="F435" s="59"/>
    </row>
    <row r="436" spans="2:6" ht="15.75" customHeight="1">
      <c r="B436" s="58"/>
      <c r="F436" s="59"/>
    </row>
    <row r="437" spans="2:6" ht="15.75" customHeight="1">
      <c r="B437" s="58"/>
      <c r="F437" s="59"/>
    </row>
    <row r="438" spans="2:6" ht="15.75" customHeight="1">
      <c r="B438" s="58"/>
      <c r="F438" s="59"/>
    </row>
    <row r="439" spans="2:6" ht="15.75" customHeight="1">
      <c r="B439" s="58"/>
      <c r="F439" s="59"/>
    </row>
    <row r="440" spans="2:6" ht="15.75" customHeight="1">
      <c r="B440" s="58"/>
      <c r="F440" s="59"/>
    </row>
    <row r="441" spans="2:6" ht="15.75" customHeight="1">
      <c r="B441" s="58"/>
      <c r="F441" s="59"/>
    </row>
    <row r="442" spans="2:6" ht="15.75" customHeight="1">
      <c r="B442" s="58"/>
      <c r="F442" s="59"/>
    </row>
    <row r="443" spans="2:6" ht="15.75" customHeight="1">
      <c r="B443" s="58"/>
      <c r="F443" s="59"/>
    </row>
    <row r="444" spans="2:6" ht="15.75" customHeight="1">
      <c r="B444" s="58"/>
      <c r="F444" s="59"/>
    </row>
    <row r="445" spans="2:6" ht="15.75" customHeight="1">
      <c r="B445" s="58"/>
      <c r="F445" s="59"/>
    </row>
    <row r="446" spans="2:6" ht="15.75" customHeight="1">
      <c r="B446" s="58"/>
      <c r="F446" s="59"/>
    </row>
    <row r="447" spans="2:6" ht="15.75" customHeight="1">
      <c r="B447" s="58"/>
      <c r="F447" s="59"/>
    </row>
    <row r="448" spans="2:6" ht="15.75" customHeight="1">
      <c r="B448" s="58"/>
      <c r="F448" s="59"/>
    </row>
    <row r="449" spans="2:6" ht="15.75" customHeight="1">
      <c r="B449" s="58"/>
      <c r="F449" s="59"/>
    </row>
    <row r="450" spans="2:6" ht="15.75" customHeight="1">
      <c r="B450" s="58"/>
      <c r="F450" s="59"/>
    </row>
    <row r="451" spans="2:6" ht="15.75" customHeight="1">
      <c r="B451" s="58"/>
      <c r="F451" s="59"/>
    </row>
    <row r="452" spans="2:6" ht="15.75" customHeight="1">
      <c r="B452" s="58"/>
      <c r="F452" s="59"/>
    </row>
    <row r="453" spans="2:6" ht="15.75" customHeight="1">
      <c r="B453" s="58"/>
      <c r="F453" s="59"/>
    </row>
    <row r="454" spans="2:6" ht="15.75" customHeight="1">
      <c r="B454" s="58"/>
      <c r="F454" s="59"/>
    </row>
    <row r="455" spans="2:6" ht="15.75" customHeight="1">
      <c r="B455" s="58"/>
      <c r="F455" s="59"/>
    </row>
    <row r="456" spans="2:6" ht="15.75" customHeight="1">
      <c r="B456" s="58"/>
      <c r="F456" s="59"/>
    </row>
    <row r="457" spans="2:6" ht="15.75" customHeight="1">
      <c r="B457" s="58"/>
      <c r="F457" s="59"/>
    </row>
    <row r="458" spans="2:6" ht="15.75" customHeight="1">
      <c r="B458" s="58"/>
      <c r="F458" s="59"/>
    </row>
    <row r="459" spans="2:6" ht="15.75" customHeight="1">
      <c r="B459" s="58"/>
      <c r="F459" s="59"/>
    </row>
    <row r="460" spans="2:6" ht="15.75" customHeight="1">
      <c r="B460" s="58"/>
      <c r="F460" s="59"/>
    </row>
    <row r="461" spans="2:6" ht="15.75" customHeight="1">
      <c r="B461" s="58"/>
      <c r="F461" s="59"/>
    </row>
    <row r="462" spans="2:6" ht="15.75" customHeight="1">
      <c r="B462" s="58"/>
      <c r="F462" s="59"/>
    </row>
    <row r="463" spans="2:6" ht="15.75" customHeight="1">
      <c r="B463" s="58"/>
      <c r="F463" s="59"/>
    </row>
    <row r="464" spans="2:6" ht="15.75" customHeight="1">
      <c r="B464" s="58"/>
      <c r="F464" s="59"/>
    </row>
    <row r="465" spans="2:6" ht="15.75" customHeight="1">
      <c r="B465" s="58"/>
      <c r="F465" s="59"/>
    </row>
    <row r="466" spans="2:6" ht="15.75" customHeight="1">
      <c r="B466" s="58"/>
      <c r="F466" s="59"/>
    </row>
    <row r="467" spans="2:6" ht="15.75" customHeight="1">
      <c r="B467" s="58"/>
      <c r="F467" s="59"/>
    </row>
    <row r="468" spans="2:6" ht="15.75" customHeight="1">
      <c r="B468" s="58"/>
      <c r="F468" s="59"/>
    </row>
    <row r="469" spans="2:6" ht="15.75" customHeight="1">
      <c r="B469" s="58"/>
      <c r="F469" s="59"/>
    </row>
    <row r="470" spans="2:6" ht="15.75" customHeight="1">
      <c r="B470" s="58"/>
      <c r="F470" s="59"/>
    </row>
    <row r="471" spans="2:6" ht="15.75" customHeight="1">
      <c r="B471" s="58"/>
      <c r="F471" s="59"/>
    </row>
    <row r="472" spans="2:6" ht="15.75" customHeight="1">
      <c r="B472" s="58"/>
      <c r="F472" s="59"/>
    </row>
    <row r="473" spans="2:6" ht="15.75" customHeight="1">
      <c r="B473" s="58"/>
      <c r="F473" s="59"/>
    </row>
    <row r="474" spans="2:6" ht="15.75" customHeight="1">
      <c r="B474" s="58"/>
      <c r="F474" s="59"/>
    </row>
    <row r="475" spans="2:6" ht="15.75" customHeight="1">
      <c r="B475" s="58"/>
      <c r="F475" s="59"/>
    </row>
    <row r="476" spans="2:6" ht="15.75" customHeight="1">
      <c r="B476" s="58"/>
      <c r="F476" s="59"/>
    </row>
    <row r="477" spans="2:6" ht="15.75" customHeight="1">
      <c r="B477" s="58"/>
      <c r="F477" s="59"/>
    </row>
    <row r="478" spans="2:6" ht="15.75" customHeight="1">
      <c r="B478" s="58"/>
      <c r="F478" s="59"/>
    </row>
    <row r="479" spans="2:6" ht="15.75" customHeight="1">
      <c r="B479" s="58"/>
      <c r="F479" s="59"/>
    </row>
    <row r="480" spans="2:6" ht="15.75" customHeight="1">
      <c r="B480" s="58"/>
      <c r="F480" s="59"/>
    </row>
    <row r="481" spans="2:6" ht="15.75" customHeight="1">
      <c r="B481" s="58"/>
      <c r="F481" s="59"/>
    </row>
    <row r="482" spans="2:6" ht="15.75" customHeight="1">
      <c r="B482" s="58"/>
      <c r="F482" s="59"/>
    </row>
    <row r="483" spans="2:6" ht="15.75" customHeight="1">
      <c r="B483" s="58"/>
      <c r="F483" s="59"/>
    </row>
    <row r="484" spans="2:6" ht="15.75" customHeight="1">
      <c r="B484" s="58"/>
      <c r="F484" s="59"/>
    </row>
    <row r="485" spans="2:6" ht="15.75" customHeight="1">
      <c r="B485" s="58"/>
      <c r="F485" s="59"/>
    </row>
    <row r="486" spans="2:6" ht="15.75" customHeight="1">
      <c r="B486" s="58"/>
      <c r="F486" s="59"/>
    </row>
    <row r="487" spans="2:6" ht="15.75" customHeight="1">
      <c r="B487" s="58"/>
      <c r="F487" s="59"/>
    </row>
    <row r="488" spans="2:6" ht="15.75" customHeight="1">
      <c r="B488" s="58"/>
      <c r="F488" s="59"/>
    </row>
    <row r="489" spans="2:6" ht="15.75" customHeight="1">
      <c r="B489" s="58"/>
      <c r="F489" s="59"/>
    </row>
    <row r="490" spans="2:6" ht="15.75" customHeight="1">
      <c r="B490" s="58"/>
      <c r="F490" s="59"/>
    </row>
    <row r="491" spans="2:6" ht="15.75" customHeight="1">
      <c r="B491" s="58"/>
      <c r="F491" s="59"/>
    </row>
    <row r="492" spans="2:6" ht="15.75" customHeight="1">
      <c r="B492" s="58"/>
      <c r="F492" s="59"/>
    </row>
    <row r="493" spans="2:6" ht="15.75" customHeight="1">
      <c r="B493" s="58"/>
      <c r="F493" s="59"/>
    </row>
    <row r="494" spans="2:6" ht="15.75" customHeight="1">
      <c r="B494" s="58"/>
      <c r="F494" s="59"/>
    </row>
    <row r="495" spans="2:6" ht="15.75" customHeight="1">
      <c r="B495" s="58"/>
      <c r="F495" s="59"/>
    </row>
    <row r="496" spans="2:6" ht="15.75" customHeight="1">
      <c r="B496" s="58"/>
      <c r="F496" s="59"/>
    </row>
    <row r="497" spans="2:6" ht="15.75" customHeight="1">
      <c r="B497" s="58"/>
      <c r="F497" s="59"/>
    </row>
    <row r="498" spans="2:6" ht="15.75" customHeight="1">
      <c r="B498" s="58"/>
      <c r="F498" s="59"/>
    </row>
    <row r="499" spans="2:6" ht="15.75" customHeight="1">
      <c r="B499" s="58"/>
      <c r="F499" s="59"/>
    </row>
    <row r="500" spans="2:6" ht="15.75" customHeight="1">
      <c r="B500" s="58"/>
      <c r="F500" s="59"/>
    </row>
    <row r="501" spans="2:6" ht="15.75" customHeight="1">
      <c r="B501" s="58"/>
      <c r="F501" s="59"/>
    </row>
    <row r="502" spans="2:6" ht="15.75" customHeight="1">
      <c r="B502" s="58"/>
      <c r="F502" s="59"/>
    </row>
    <row r="503" spans="2:6" ht="15.75" customHeight="1">
      <c r="B503" s="58"/>
      <c r="F503" s="59"/>
    </row>
    <row r="504" spans="2:6" ht="15.75" customHeight="1">
      <c r="B504" s="58"/>
      <c r="F504" s="59"/>
    </row>
    <row r="505" spans="2:6" ht="15.75" customHeight="1">
      <c r="B505" s="58"/>
      <c r="F505" s="59"/>
    </row>
    <row r="506" spans="2:6" ht="15.75" customHeight="1">
      <c r="B506" s="58"/>
      <c r="F506" s="59"/>
    </row>
    <row r="507" spans="2:6" ht="15.75" customHeight="1">
      <c r="B507" s="58"/>
      <c r="F507" s="59"/>
    </row>
    <row r="508" spans="2:6" ht="15.75" customHeight="1">
      <c r="B508" s="58"/>
      <c r="F508" s="59"/>
    </row>
    <row r="509" spans="2:6" ht="15.75" customHeight="1">
      <c r="B509" s="58"/>
      <c r="F509" s="59"/>
    </row>
    <row r="510" spans="2:6" ht="15.75" customHeight="1">
      <c r="B510" s="58"/>
      <c r="F510" s="59"/>
    </row>
    <row r="511" spans="2:6" ht="15.75" customHeight="1">
      <c r="B511" s="58"/>
      <c r="F511" s="59"/>
    </row>
    <row r="512" spans="2:6" ht="15.75" customHeight="1">
      <c r="B512" s="58"/>
      <c r="F512" s="59"/>
    </row>
    <row r="513" spans="2:6" ht="15.75" customHeight="1">
      <c r="B513" s="58"/>
      <c r="F513" s="59"/>
    </row>
    <row r="514" spans="2:6" ht="15.75" customHeight="1">
      <c r="B514" s="58"/>
      <c r="F514" s="59"/>
    </row>
    <row r="515" spans="2:6" ht="15.75" customHeight="1">
      <c r="B515" s="58"/>
      <c r="F515" s="59"/>
    </row>
    <row r="516" spans="2:6" ht="15.75" customHeight="1">
      <c r="B516" s="58"/>
      <c r="F516" s="59"/>
    </row>
    <row r="517" spans="2:6" ht="15.75" customHeight="1">
      <c r="B517" s="58"/>
      <c r="F517" s="59"/>
    </row>
    <row r="518" spans="2:6" ht="15.75" customHeight="1">
      <c r="B518" s="58"/>
      <c r="F518" s="59"/>
    </row>
    <row r="519" spans="2:6" ht="15.75" customHeight="1">
      <c r="B519" s="58"/>
      <c r="F519" s="59"/>
    </row>
    <row r="520" spans="2:6" ht="15.75" customHeight="1">
      <c r="B520" s="58"/>
      <c r="F520" s="59"/>
    </row>
    <row r="521" spans="2:6" ht="15.75" customHeight="1">
      <c r="B521" s="58"/>
      <c r="F521" s="59"/>
    </row>
    <row r="522" spans="2:6" ht="15.75" customHeight="1">
      <c r="B522" s="58"/>
      <c r="F522" s="59"/>
    </row>
    <row r="523" spans="2:6" ht="15.75" customHeight="1">
      <c r="B523" s="58"/>
      <c r="F523" s="59"/>
    </row>
    <row r="524" spans="2:6" ht="15.75" customHeight="1">
      <c r="B524" s="58"/>
      <c r="F524" s="59"/>
    </row>
    <row r="525" spans="2:6" ht="15.75" customHeight="1">
      <c r="B525" s="58"/>
      <c r="F525" s="59"/>
    </row>
    <row r="526" spans="2:6" ht="15.75" customHeight="1">
      <c r="B526" s="58"/>
      <c r="F526" s="59"/>
    </row>
    <row r="527" spans="2:6" ht="15.75" customHeight="1">
      <c r="B527" s="58"/>
      <c r="F527" s="59"/>
    </row>
    <row r="528" spans="2:6" ht="15.75" customHeight="1">
      <c r="B528" s="58"/>
      <c r="F528" s="59"/>
    </row>
    <row r="529" spans="2:6" ht="15.75" customHeight="1">
      <c r="B529" s="58"/>
      <c r="F529" s="59"/>
    </row>
    <row r="530" spans="2:6" ht="15.75" customHeight="1">
      <c r="B530" s="58"/>
      <c r="F530" s="59"/>
    </row>
    <row r="531" spans="2:6" ht="15.75" customHeight="1">
      <c r="B531" s="58"/>
      <c r="F531" s="59"/>
    </row>
    <row r="532" spans="2:6" ht="15.75" customHeight="1">
      <c r="B532" s="58"/>
      <c r="F532" s="59"/>
    </row>
    <row r="533" spans="2:6" ht="15.75" customHeight="1">
      <c r="B533" s="58"/>
      <c r="F533" s="59"/>
    </row>
    <row r="534" spans="2:6" ht="15.75" customHeight="1">
      <c r="B534" s="58"/>
      <c r="F534" s="59"/>
    </row>
    <row r="535" spans="2:6" ht="15.75" customHeight="1">
      <c r="B535" s="58"/>
      <c r="F535" s="59"/>
    </row>
    <row r="536" spans="2:6" ht="15.75" customHeight="1">
      <c r="B536" s="58"/>
      <c r="F536" s="59"/>
    </row>
    <row r="537" spans="2:6" ht="15.75" customHeight="1">
      <c r="B537" s="58"/>
      <c r="F537" s="59"/>
    </row>
    <row r="538" spans="2:6" ht="15.75" customHeight="1">
      <c r="B538" s="58"/>
      <c r="F538" s="59"/>
    </row>
    <row r="539" spans="2:6" ht="15.75" customHeight="1">
      <c r="B539" s="58"/>
      <c r="F539" s="59"/>
    </row>
    <row r="540" spans="2:6" ht="15.75" customHeight="1">
      <c r="B540" s="58"/>
      <c r="F540" s="59"/>
    </row>
    <row r="541" spans="2:6" ht="15.75" customHeight="1">
      <c r="B541" s="58"/>
      <c r="F541" s="59"/>
    </row>
    <row r="542" spans="2:6" ht="15.75" customHeight="1">
      <c r="B542" s="58"/>
      <c r="F542" s="59"/>
    </row>
    <row r="543" spans="2:6" ht="15.75" customHeight="1">
      <c r="B543" s="58"/>
      <c r="F543" s="59"/>
    </row>
    <row r="544" spans="2:6" ht="15.75" customHeight="1">
      <c r="B544" s="58"/>
      <c r="F544" s="59"/>
    </row>
    <row r="545" spans="2:6" ht="15.75" customHeight="1">
      <c r="B545" s="58"/>
      <c r="F545" s="59"/>
    </row>
    <row r="546" spans="2:6" ht="15.75" customHeight="1">
      <c r="B546" s="58"/>
      <c r="F546" s="59"/>
    </row>
    <row r="547" spans="2:6" ht="15.75" customHeight="1">
      <c r="B547" s="58"/>
      <c r="F547" s="59"/>
    </row>
    <row r="548" spans="2:6" ht="15.75" customHeight="1">
      <c r="B548" s="58"/>
      <c r="F548" s="59"/>
    </row>
    <row r="549" spans="2:6" ht="15.75" customHeight="1">
      <c r="B549" s="58"/>
      <c r="F549" s="59"/>
    </row>
    <row r="550" spans="2:6" ht="15.75" customHeight="1">
      <c r="B550" s="58"/>
      <c r="F550" s="59"/>
    </row>
    <row r="551" spans="2:6" ht="15.75" customHeight="1">
      <c r="B551" s="58"/>
      <c r="F551" s="59"/>
    </row>
    <row r="552" spans="2:6" ht="15.75" customHeight="1">
      <c r="B552" s="58"/>
      <c r="F552" s="59"/>
    </row>
    <row r="553" spans="2:6" ht="15.75" customHeight="1">
      <c r="B553" s="58"/>
      <c r="F553" s="59"/>
    </row>
    <row r="554" spans="2:6" ht="15.75" customHeight="1">
      <c r="B554" s="58"/>
      <c r="F554" s="59"/>
    </row>
    <row r="555" spans="2:6" ht="15.75" customHeight="1">
      <c r="B555" s="58"/>
      <c r="F555" s="59"/>
    </row>
    <row r="556" spans="2:6" ht="15.75" customHeight="1">
      <c r="B556" s="58"/>
      <c r="F556" s="59"/>
    </row>
    <row r="557" spans="2:6" ht="15.75" customHeight="1">
      <c r="B557" s="58"/>
      <c r="F557" s="59"/>
    </row>
    <row r="558" spans="2:6" ht="15.75" customHeight="1">
      <c r="B558" s="58"/>
      <c r="F558" s="59"/>
    </row>
    <row r="559" spans="2:6" ht="15.75" customHeight="1">
      <c r="B559" s="58"/>
      <c r="F559" s="59"/>
    </row>
    <row r="560" spans="2:6" ht="15.75" customHeight="1">
      <c r="B560" s="58"/>
      <c r="F560" s="59"/>
    </row>
    <row r="561" spans="2:6" ht="15.75" customHeight="1">
      <c r="B561" s="58"/>
      <c r="F561" s="59"/>
    </row>
    <row r="562" spans="2:6" ht="15.75" customHeight="1">
      <c r="B562" s="58"/>
      <c r="F562" s="59"/>
    </row>
    <row r="563" spans="2:6" ht="15.75" customHeight="1">
      <c r="B563" s="58"/>
      <c r="F563" s="59"/>
    </row>
    <row r="564" spans="2:6" ht="15.75" customHeight="1">
      <c r="B564" s="58"/>
      <c r="F564" s="59"/>
    </row>
    <row r="565" spans="2:6" ht="15.75" customHeight="1">
      <c r="B565" s="58"/>
      <c r="F565" s="59"/>
    </row>
    <row r="566" spans="2:6" ht="15.75" customHeight="1">
      <c r="B566" s="58"/>
      <c r="F566" s="59"/>
    </row>
    <row r="567" spans="2:6" ht="15.75" customHeight="1">
      <c r="B567" s="58"/>
      <c r="F567" s="59"/>
    </row>
    <row r="568" spans="2:6" ht="15.75" customHeight="1">
      <c r="B568" s="58"/>
      <c r="F568" s="59"/>
    </row>
    <row r="569" spans="2:6" ht="15.75" customHeight="1">
      <c r="B569" s="58"/>
      <c r="F569" s="59"/>
    </row>
    <row r="570" spans="2:6" ht="15.75" customHeight="1">
      <c r="B570" s="58"/>
      <c r="F570" s="59"/>
    </row>
    <row r="571" spans="2:6" ht="15.75" customHeight="1">
      <c r="B571" s="58"/>
      <c r="F571" s="59"/>
    </row>
    <row r="572" spans="2:6" ht="15.75" customHeight="1">
      <c r="B572" s="58"/>
      <c r="F572" s="59"/>
    </row>
    <row r="573" spans="2:6" ht="15.75" customHeight="1">
      <c r="B573" s="58"/>
      <c r="F573" s="59"/>
    </row>
    <row r="574" spans="2:6" ht="15.75" customHeight="1">
      <c r="B574" s="58"/>
      <c r="F574" s="59"/>
    </row>
    <row r="575" spans="2:6" ht="15.75" customHeight="1">
      <c r="B575" s="58"/>
      <c r="F575" s="59"/>
    </row>
    <row r="576" spans="2:6" ht="15.75" customHeight="1">
      <c r="B576" s="58"/>
      <c r="F576" s="59"/>
    </row>
    <row r="577" spans="2:6" ht="15.75" customHeight="1">
      <c r="B577" s="58"/>
      <c r="F577" s="59"/>
    </row>
    <row r="578" spans="2:6" ht="15.75" customHeight="1">
      <c r="B578" s="58"/>
      <c r="F578" s="59"/>
    </row>
    <row r="579" spans="2:6" ht="15.75" customHeight="1">
      <c r="B579" s="58"/>
      <c r="F579" s="59"/>
    </row>
    <row r="580" spans="2:6" ht="15.75" customHeight="1">
      <c r="B580" s="58"/>
      <c r="F580" s="59"/>
    </row>
    <row r="581" spans="2:6" ht="15.75" customHeight="1">
      <c r="B581" s="58"/>
      <c r="F581" s="59"/>
    </row>
    <row r="582" spans="2:6" ht="15.75" customHeight="1">
      <c r="B582" s="58"/>
      <c r="F582" s="59"/>
    </row>
    <row r="583" spans="2:6" ht="15.75" customHeight="1">
      <c r="B583" s="58"/>
      <c r="F583" s="59"/>
    </row>
    <row r="584" spans="2:6" ht="15.75" customHeight="1">
      <c r="B584" s="58"/>
      <c r="F584" s="59"/>
    </row>
    <row r="585" spans="2:6" ht="15.75" customHeight="1">
      <c r="B585" s="58"/>
      <c r="F585" s="59"/>
    </row>
    <row r="586" spans="2:6" ht="15.75" customHeight="1">
      <c r="B586" s="58"/>
      <c r="F586" s="59"/>
    </row>
    <row r="587" spans="2:6" ht="15.75" customHeight="1">
      <c r="B587" s="58"/>
      <c r="F587" s="59"/>
    </row>
    <row r="588" spans="2:6" ht="15.75" customHeight="1">
      <c r="B588" s="58"/>
      <c r="F588" s="59"/>
    </row>
    <row r="589" spans="2:6" ht="15.75" customHeight="1">
      <c r="B589" s="58"/>
      <c r="F589" s="59"/>
    </row>
    <row r="590" spans="2:6" ht="15.75" customHeight="1">
      <c r="B590" s="58"/>
      <c r="F590" s="59"/>
    </row>
    <row r="591" spans="2:6" ht="15.75" customHeight="1">
      <c r="B591" s="58"/>
      <c r="F591" s="59"/>
    </row>
    <row r="592" spans="2:6" ht="15.75" customHeight="1">
      <c r="B592" s="58"/>
      <c r="F592" s="59"/>
    </row>
    <row r="593" spans="2:6" ht="15.75" customHeight="1">
      <c r="B593" s="58"/>
      <c r="F593" s="59"/>
    </row>
    <row r="594" spans="2:6" ht="15.75" customHeight="1">
      <c r="B594" s="58"/>
      <c r="F594" s="59"/>
    </row>
    <row r="595" spans="2:6" ht="15.75" customHeight="1">
      <c r="B595" s="58"/>
      <c r="F595" s="59"/>
    </row>
    <row r="596" spans="2:6" ht="15.75" customHeight="1">
      <c r="B596" s="58"/>
      <c r="F596" s="59"/>
    </row>
    <row r="597" spans="2:6" ht="15.75" customHeight="1">
      <c r="B597" s="58"/>
      <c r="F597" s="59"/>
    </row>
    <row r="598" spans="2:6" ht="15.75" customHeight="1">
      <c r="B598" s="58"/>
      <c r="F598" s="59"/>
    </row>
    <row r="599" spans="2:6" ht="15.75" customHeight="1">
      <c r="B599" s="58"/>
      <c r="F599" s="59"/>
    </row>
    <row r="600" spans="2:6" ht="15.75" customHeight="1">
      <c r="B600" s="58"/>
      <c r="F600" s="59"/>
    </row>
    <row r="601" spans="2:6" ht="15.75" customHeight="1">
      <c r="B601" s="58"/>
      <c r="F601" s="59"/>
    </row>
    <row r="602" spans="2:6" ht="15.75" customHeight="1">
      <c r="B602" s="58"/>
      <c r="F602" s="59"/>
    </row>
    <row r="603" spans="2:6" ht="15.75" customHeight="1">
      <c r="B603" s="58"/>
      <c r="F603" s="59"/>
    </row>
    <row r="604" spans="2:6" ht="15.75" customHeight="1">
      <c r="B604" s="58"/>
      <c r="F604" s="59"/>
    </row>
    <row r="605" spans="2:6" ht="15.75" customHeight="1">
      <c r="B605" s="58"/>
      <c r="F605" s="59"/>
    </row>
    <row r="606" spans="2:6" ht="15.75" customHeight="1">
      <c r="B606" s="58"/>
      <c r="F606" s="59"/>
    </row>
    <row r="607" spans="2:6" ht="15.75" customHeight="1">
      <c r="B607" s="58"/>
      <c r="F607" s="59"/>
    </row>
    <row r="608" spans="2:6" ht="15.75" customHeight="1">
      <c r="B608" s="58"/>
      <c r="F608" s="59"/>
    </row>
    <row r="609" spans="2:6" ht="15.75" customHeight="1">
      <c r="B609" s="58"/>
      <c r="F609" s="59"/>
    </row>
    <row r="610" spans="2:6" ht="15.75" customHeight="1">
      <c r="B610" s="58"/>
      <c r="F610" s="59"/>
    </row>
    <row r="611" spans="2:6" ht="15.75" customHeight="1">
      <c r="B611" s="58"/>
      <c r="F611" s="59"/>
    </row>
    <row r="612" spans="2:6" ht="15.75" customHeight="1">
      <c r="B612" s="58"/>
      <c r="F612" s="59"/>
    </row>
    <row r="613" spans="2:6" ht="15.75" customHeight="1">
      <c r="B613" s="58"/>
      <c r="F613" s="59"/>
    </row>
    <row r="614" spans="2:6" ht="15.75" customHeight="1">
      <c r="B614" s="58"/>
      <c r="F614" s="59"/>
    </row>
    <row r="615" spans="2:6" ht="15.75" customHeight="1">
      <c r="B615" s="58"/>
      <c r="F615" s="59"/>
    </row>
    <row r="616" spans="2:6" ht="15.75" customHeight="1">
      <c r="B616" s="58"/>
      <c r="F616" s="59"/>
    </row>
    <row r="617" spans="2:6" ht="15.75" customHeight="1">
      <c r="B617" s="58"/>
      <c r="F617" s="59"/>
    </row>
    <row r="618" spans="2:6" ht="15.75" customHeight="1">
      <c r="B618" s="58"/>
      <c r="F618" s="59"/>
    </row>
    <row r="619" spans="2:6" ht="15.75" customHeight="1">
      <c r="B619" s="58"/>
      <c r="F619" s="59"/>
    </row>
    <row r="620" spans="2:6" ht="15.75" customHeight="1">
      <c r="B620" s="58"/>
      <c r="F620" s="59"/>
    </row>
    <row r="621" spans="2:6" ht="15.75" customHeight="1">
      <c r="B621" s="58"/>
      <c r="F621" s="59"/>
    </row>
    <row r="622" spans="2:6" ht="15.75" customHeight="1">
      <c r="B622" s="58"/>
      <c r="F622" s="59"/>
    </row>
    <row r="623" spans="2:6" ht="15.75" customHeight="1">
      <c r="B623" s="58"/>
      <c r="F623" s="59"/>
    </row>
    <row r="624" spans="2:6" ht="15.75" customHeight="1">
      <c r="B624" s="58"/>
      <c r="F624" s="59"/>
    </row>
    <row r="625" spans="2:6" ht="15.75" customHeight="1">
      <c r="B625" s="58"/>
      <c r="F625" s="59"/>
    </row>
    <row r="626" spans="2:6" ht="15.75" customHeight="1">
      <c r="B626" s="58"/>
      <c r="F626" s="59"/>
    </row>
    <row r="627" spans="2:6" ht="15.75" customHeight="1">
      <c r="B627" s="58"/>
      <c r="F627" s="59"/>
    </row>
    <row r="628" spans="2:6" ht="15.75" customHeight="1">
      <c r="B628" s="58"/>
      <c r="F628" s="59"/>
    </row>
    <row r="629" spans="2:6" ht="15.75" customHeight="1">
      <c r="B629" s="58"/>
      <c r="F629" s="59"/>
    </row>
    <row r="630" spans="2:6" ht="15.75" customHeight="1">
      <c r="B630" s="58"/>
      <c r="F630" s="59"/>
    </row>
    <row r="631" spans="2:6" ht="15.75" customHeight="1">
      <c r="B631" s="58"/>
      <c r="F631" s="59"/>
    </row>
    <row r="632" spans="2:6" ht="15.75" customHeight="1">
      <c r="B632" s="58"/>
      <c r="F632" s="59"/>
    </row>
    <row r="633" spans="2:6" ht="15.75" customHeight="1">
      <c r="B633" s="58"/>
      <c r="F633" s="59"/>
    </row>
    <row r="634" spans="2:6" ht="15.75" customHeight="1">
      <c r="B634" s="58"/>
      <c r="F634" s="59"/>
    </row>
    <row r="635" spans="2:6" ht="15.75" customHeight="1">
      <c r="B635" s="58"/>
      <c r="F635" s="59"/>
    </row>
    <row r="636" spans="2:6" ht="15.75" customHeight="1">
      <c r="B636" s="58"/>
      <c r="F636" s="59"/>
    </row>
    <row r="637" spans="2:6" ht="15.75" customHeight="1">
      <c r="B637" s="58"/>
      <c r="F637" s="59"/>
    </row>
    <row r="638" spans="2:6" ht="15.75" customHeight="1">
      <c r="B638" s="58"/>
      <c r="F638" s="59"/>
    </row>
    <row r="639" spans="2:6" ht="15.75" customHeight="1">
      <c r="B639" s="58"/>
      <c r="F639" s="59"/>
    </row>
    <row r="640" spans="2:6" ht="15.75" customHeight="1">
      <c r="B640" s="58"/>
      <c r="F640" s="59"/>
    </row>
    <row r="641" spans="2:6" ht="15.75" customHeight="1">
      <c r="B641" s="58"/>
      <c r="F641" s="59"/>
    </row>
    <row r="642" spans="2:6" ht="15.75" customHeight="1">
      <c r="B642" s="58"/>
      <c r="F642" s="59"/>
    </row>
    <row r="643" spans="2:6" ht="15.75" customHeight="1">
      <c r="B643" s="58"/>
      <c r="F643" s="59"/>
    </row>
    <row r="644" spans="2:6" ht="15.75" customHeight="1">
      <c r="B644" s="58"/>
      <c r="F644" s="59"/>
    </row>
    <row r="645" spans="2:6" ht="15.75" customHeight="1">
      <c r="B645" s="58"/>
      <c r="F645" s="59"/>
    </row>
    <row r="646" spans="2:6" ht="15.75" customHeight="1">
      <c r="B646" s="58"/>
      <c r="F646" s="59"/>
    </row>
    <row r="647" spans="2:6" ht="15.75" customHeight="1">
      <c r="B647" s="58"/>
      <c r="F647" s="59"/>
    </row>
    <row r="648" spans="2:6" ht="15.75" customHeight="1">
      <c r="B648" s="58"/>
      <c r="F648" s="59"/>
    </row>
    <row r="649" spans="2:6" ht="15.75" customHeight="1">
      <c r="B649" s="58"/>
      <c r="F649" s="59"/>
    </row>
    <row r="650" spans="2:6" ht="15.75" customHeight="1">
      <c r="B650" s="58"/>
      <c r="F650" s="59"/>
    </row>
    <row r="651" spans="2:6" ht="15.75" customHeight="1">
      <c r="B651" s="58"/>
      <c r="F651" s="59"/>
    </row>
    <row r="652" spans="2:6" ht="15.75" customHeight="1">
      <c r="B652" s="58"/>
      <c r="F652" s="59"/>
    </row>
    <row r="653" spans="2:6" ht="15.75" customHeight="1">
      <c r="B653" s="58"/>
      <c r="F653" s="59"/>
    </row>
    <row r="654" spans="2:6" ht="15.75" customHeight="1">
      <c r="B654" s="58"/>
      <c r="F654" s="59"/>
    </row>
    <row r="655" spans="2:6" ht="15.75" customHeight="1">
      <c r="B655" s="58"/>
      <c r="F655" s="59"/>
    </row>
    <row r="656" spans="2:6" ht="15.75" customHeight="1">
      <c r="B656" s="58"/>
      <c r="F656" s="59"/>
    </row>
    <row r="657" spans="2:6" ht="15.75" customHeight="1">
      <c r="B657" s="58"/>
      <c r="F657" s="59"/>
    </row>
    <row r="658" spans="2:6" ht="15.75" customHeight="1">
      <c r="B658" s="58"/>
      <c r="F658" s="59"/>
    </row>
    <row r="659" spans="2:6" ht="15.75" customHeight="1">
      <c r="B659" s="58"/>
      <c r="F659" s="59"/>
    </row>
    <row r="660" spans="2:6" ht="15.75" customHeight="1">
      <c r="B660" s="58"/>
      <c r="F660" s="59"/>
    </row>
    <row r="661" spans="2:6" ht="15.75" customHeight="1">
      <c r="B661" s="58"/>
      <c r="F661" s="59"/>
    </row>
    <row r="662" spans="2:6" ht="15.75" customHeight="1">
      <c r="B662" s="58"/>
      <c r="F662" s="59"/>
    </row>
    <row r="663" spans="2:6" ht="15.75" customHeight="1">
      <c r="B663" s="58"/>
      <c r="F663" s="59"/>
    </row>
    <row r="664" spans="2:6" ht="15.75" customHeight="1">
      <c r="B664" s="58"/>
      <c r="F664" s="59"/>
    </row>
    <row r="665" spans="2:6" ht="15.75" customHeight="1">
      <c r="B665" s="58"/>
      <c r="F665" s="59"/>
    </row>
    <row r="666" spans="2:6" ht="15.75" customHeight="1">
      <c r="B666" s="58"/>
      <c r="F666" s="59"/>
    </row>
    <row r="667" spans="2:6" ht="15.75" customHeight="1">
      <c r="B667" s="58"/>
      <c r="F667" s="59"/>
    </row>
    <row r="668" spans="2:6" ht="15.75" customHeight="1">
      <c r="B668" s="58"/>
      <c r="F668" s="59"/>
    </row>
    <row r="669" spans="2:6" ht="15.75" customHeight="1">
      <c r="B669" s="58"/>
      <c r="F669" s="59"/>
    </row>
    <row r="670" spans="2:6" ht="15.75" customHeight="1">
      <c r="B670" s="58"/>
      <c r="F670" s="59"/>
    </row>
    <row r="671" spans="2:6" ht="15.75" customHeight="1">
      <c r="B671" s="58"/>
      <c r="F671" s="59"/>
    </row>
    <row r="672" spans="2:6" ht="15.75" customHeight="1">
      <c r="B672" s="58"/>
      <c r="F672" s="59"/>
    </row>
    <row r="673" spans="2:6" ht="15.75" customHeight="1">
      <c r="B673" s="58"/>
      <c r="F673" s="59"/>
    </row>
    <row r="674" spans="2:6" ht="15.75" customHeight="1">
      <c r="B674" s="58"/>
      <c r="F674" s="59"/>
    </row>
    <row r="675" spans="2:6" ht="15.75" customHeight="1">
      <c r="B675" s="58"/>
      <c r="F675" s="59"/>
    </row>
    <row r="676" spans="2:6" ht="15.75" customHeight="1">
      <c r="B676" s="58"/>
      <c r="F676" s="59"/>
    </row>
    <row r="677" spans="2:6" ht="15.75" customHeight="1">
      <c r="B677" s="58"/>
      <c r="F677" s="59"/>
    </row>
    <row r="678" spans="2:6" ht="15.75" customHeight="1">
      <c r="B678" s="58"/>
      <c r="F678" s="59"/>
    </row>
    <row r="679" spans="2:6" ht="15.75" customHeight="1">
      <c r="B679" s="58"/>
      <c r="F679" s="59"/>
    </row>
    <row r="680" spans="2:6" ht="15.75" customHeight="1">
      <c r="B680" s="58"/>
      <c r="F680" s="59"/>
    </row>
    <row r="681" spans="2:6" ht="15.75" customHeight="1">
      <c r="B681" s="58"/>
      <c r="F681" s="59"/>
    </row>
    <row r="682" spans="2:6" ht="15.75" customHeight="1">
      <c r="B682" s="58"/>
      <c r="F682" s="59"/>
    </row>
    <row r="683" spans="2:6" ht="15.75" customHeight="1">
      <c r="B683" s="58"/>
      <c r="F683" s="59"/>
    </row>
    <row r="684" spans="2:6" ht="15.75" customHeight="1">
      <c r="B684" s="58"/>
      <c r="F684" s="59"/>
    </row>
    <row r="685" spans="2:6" ht="15.75" customHeight="1">
      <c r="B685" s="58"/>
      <c r="F685" s="59"/>
    </row>
    <row r="686" spans="2:6" ht="15.75" customHeight="1">
      <c r="B686" s="58"/>
      <c r="F686" s="59"/>
    </row>
    <row r="687" spans="2:6" ht="15.75" customHeight="1">
      <c r="B687" s="58"/>
      <c r="F687" s="59"/>
    </row>
    <row r="688" spans="2:6" ht="15.75" customHeight="1">
      <c r="B688" s="58"/>
      <c r="F688" s="59"/>
    </row>
    <row r="689" spans="2:6" ht="15.75" customHeight="1">
      <c r="B689" s="58"/>
      <c r="F689" s="59"/>
    </row>
    <row r="690" spans="2:6" ht="15.75" customHeight="1">
      <c r="B690" s="58"/>
      <c r="F690" s="59"/>
    </row>
    <row r="691" spans="2:6" ht="15.75" customHeight="1">
      <c r="B691" s="58"/>
      <c r="F691" s="59"/>
    </row>
    <row r="692" spans="2:6" ht="15.75" customHeight="1">
      <c r="B692" s="58"/>
      <c r="F692" s="59"/>
    </row>
    <row r="693" spans="2:6" ht="15.75" customHeight="1">
      <c r="B693" s="58"/>
      <c r="F693" s="59"/>
    </row>
    <row r="694" spans="2:6" ht="15.75" customHeight="1">
      <c r="B694" s="58"/>
      <c r="F694" s="59"/>
    </row>
    <row r="695" spans="2:6" ht="15.75" customHeight="1">
      <c r="B695" s="58"/>
      <c r="F695" s="59"/>
    </row>
    <row r="696" spans="2:6" ht="15.75" customHeight="1">
      <c r="B696" s="58"/>
      <c r="F696" s="59"/>
    </row>
    <row r="697" spans="2:6" ht="15.75" customHeight="1">
      <c r="B697" s="58"/>
      <c r="F697" s="59"/>
    </row>
    <row r="698" spans="2:6" ht="15.75" customHeight="1">
      <c r="B698" s="58"/>
      <c r="F698" s="59"/>
    </row>
    <row r="699" spans="2:6" ht="15.75" customHeight="1">
      <c r="B699" s="58"/>
      <c r="F699" s="59"/>
    </row>
    <row r="700" spans="2:6" ht="15.75" customHeight="1">
      <c r="B700" s="58"/>
      <c r="F700" s="59"/>
    </row>
    <row r="701" spans="2:6" ht="15.75" customHeight="1">
      <c r="B701" s="58"/>
      <c r="F701" s="59"/>
    </row>
    <row r="702" spans="2:6" ht="15.75" customHeight="1">
      <c r="B702" s="58"/>
      <c r="F702" s="59"/>
    </row>
    <row r="703" spans="2:6" ht="15.75" customHeight="1">
      <c r="B703" s="58"/>
      <c r="F703" s="59"/>
    </row>
    <row r="704" spans="2:6" ht="15.75" customHeight="1">
      <c r="B704" s="58"/>
      <c r="F704" s="59"/>
    </row>
    <row r="705" spans="2:6" ht="15.75" customHeight="1">
      <c r="B705" s="58"/>
      <c r="F705" s="59"/>
    </row>
    <row r="706" spans="2:6" ht="15.75" customHeight="1">
      <c r="B706" s="58"/>
      <c r="F706" s="59"/>
    </row>
    <row r="707" spans="2:6" ht="15.75" customHeight="1">
      <c r="B707" s="58"/>
      <c r="F707" s="59"/>
    </row>
    <row r="708" spans="2:6" ht="15.75" customHeight="1">
      <c r="B708" s="58"/>
      <c r="F708" s="59"/>
    </row>
    <row r="709" spans="2:6" ht="15.75" customHeight="1">
      <c r="B709" s="58"/>
      <c r="F709" s="59"/>
    </row>
    <row r="710" spans="2:6" ht="15.75" customHeight="1">
      <c r="B710" s="58"/>
      <c r="F710" s="59"/>
    </row>
    <row r="711" spans="2:6" ht="15.75" customHeight="1">
      <c r="B711" s="58"/>
      <c r="F711" s="59"/>
    </row>
    <row r="712" spans="2:6" ht="15.75" customHeight="1">
      <c r="B712" s="58"/>
      <c r="F712" s="59"/>
    </row>
    <row r="713" spans="2:6" ht="15.75" customHeight="1">
      <c r="B713" s="58"/>
      <c r="F713" s="59"/>
    </row>
    <row r="714" spans="2:6" ht="15.75" customHeight="1">
      <c r="B714" s="58"/>
      <c r="F714" s="59"/>
    </row>
    <row r="715" spans="2:6" ht="15.75" customHeight="1">
      <c r="B715" s="58"/>
      <c r="F715" s="59"/>
    </row>
    <row r="716" spans="2:6" ht="15.75" customHeight="1">
      <c r="B716" s="58"/>
      <c r="F716" s="59"/>
    </row>
    <row r="717" spans="2:6" ht="15.75" customHeight="1">
      <c r="B717" s="58"/>
      <c r="F717" s="59"/>
    </row>
    <row r="718" spans="2:6" ht="15.75" customHeight="1">
      <c r="B718" s="58"/>
      <c r="F718" s="59"/>
    </row>
    <row r="719" spans="2:6" ht="15.75" customHeight="1">
      <c r="B719" s="58"/>
      <c r="F719" s="59"/>
    </row>
    <row r="720" spans="2:6" ht="15.75" customHeight="1">
      <c r="B720" s="58"/>
      <c r="F720" s="59"/>
    </row>
    <row r="721" spans="2:6" ht="15.75" customHeight="1">
      <c r="B721" s="58"/>
      <c r="F721" s="59"/>
    </row>
    <row r="722" spans="2:6" ht="15.75" customHeight="1">
      <c r="B722" s="58"/>
      <c r="F722" s="59"/>
    </row>
    <row r="723" spans="2:6" ht="15.75" customHeight="1">
      <c r="B723" s="58"/>
      <c r="F723" s="59"/>
    </row>
    <row r="724" spans="2:6" ht="15.75" customHeight="1">
      <c r="B724" s="58"/>
      <c r="F724" s="59"/>
    </row>
    <row r="725" spans="2:6" ht="15.75" customHeight="1">
      <c r="B725" s="58"/>
      <c r="F725" s="59"/>
    </row>
    <row r="726" spans="2:6" ht="15.75" customHeight="1">
      <c r="B726" s="58"/>
      <c r="F726" s="59"/>
    </row>
    <row r="727" spans="2:6" ht="15.75" customHeight="1">
      <c r="B727" s="58"/>
      <c r="F727" s="59"/>
    </row>
    <row r="728" spans="2:6" ht="15.75" customHeight="1">
      <c r="B728" s="58"/>
      <c r="F728" s="59"/>
    </row>
    <row r="729" spans="2:6" ht="15.75" customHeight="1">
      <c r="B729" s="58"/>
      <c r="F729" s="59"/>
    </row>
    <row r="730" spans="2:6" ht="15.75" customHeight="1">
      <c r="B730" s="58"/>
      <c r="F730" s="59"/>
    </row>
    <row r="731" spans="2:6" ht="15.75" customHeight="1">
      <c r="B731" s="58"/>
      <c r="F731" s="59"/>
    </row>
    <row r="732" spans="2:6" ht="15.75" customHeight="1">
      <c r="B732" s="58"/>
      <c r="F732" s="59"/>
    </row>
    <row r="733" spans="2:6" ht="15.75" customHeight="1">
      <c r="B733" s="58"/>
      <c r="F733" s="59"/>
    </row>
    <row r="734" spans="2:6" ht="15.75" customHeight="1">
      <c r="B734" s="58"/>
      <c r="F734" s="59"/>
    </row>
    <row r="735" spans="2:6" ht="15.75" customHeight="1">
      <c r="B735" s="58"/>
      <c r="F735" s="59"/>
    </row>
    <row r="736" spans="2:6" ht="15.75" customHeight="1">
      <c r="B736" s="58"/>
      <c r="F736" s="59"/>
    </row>
    <row r="737" spans="2:6" ht="15.75" customHeight="1">
      <c r="B737" s="58"/>
      <c r="F737" s="59"/>
    </row>
    <row r="738" spans="2:6" ht="15.75" customHeight="1">
      <c r="B738" s="58"/>
      <c r="F738" s="59"/>
    </row>
    <row r="739" spans="2:6" ht="15.75" customHeight="1">
      <c r="B739" s="58"/>
      <c r="F739" s="59"/>
    </row>
    <row r="740" spans="2:6" ht="15.75" customHeight="1">
      <c r="B740" s="58"/>
      <c r="F740" s="59"/>
    </row>
    <row r="741" spans="2:6" ht="15.75" customHeight="1">
      <c r="B741" s="58"/>
      <c r="F741" s="59"/>
    </row>
    <row r="742" spans="2:6" ht="15.75" customHeight="1">
      <c r="B742" s="58"/>
      <c r="F742" s="59"/>
    </row>
    <row r="743" spans="2:6" ht="15.75" customHeight="1">
      <c r="B743" s="58"/>
      <c r="F743" s="59"/>
    </row>
    <row r="744" spans="2:6" ht="15.75" customHeight="1">
      <c r="B744" s="58"/>
      <c r="F744" s="59"/>
    </row>
    <row r="745" spans="2:6" ht="15.75" customHeight="1">
      <c r="B745" s="58"/>
      <c r="F745" s="59"/>
    </row>
    <row r="746" spans="2:6" ht="15.75" customHeight="1">
      <c r="B746" s="58"/>
      <c r="F746" s="59"/>
    </row>
    <row r="747" spans="2:6" ht="15.75" customHeight="1">
      <c r="B747" s="58"/>
      <c r="F747" s="59"/>
    </row>
    <row r="748" spans="2:6" ht="15.75" customHeight="1">
      <c r="B748" s="58"/>
      <c r="F748" s="59"/>
    </row>
    <row r="749" spans="2:6" ht="15.75" customHeight="1">
      <c r="B749" s="58"/>
      <c r="F749" s="59"/>
    </row>
    <row r="750" spans="2:6" ht="15.75" customHeight="1">
      <c r="B750" s="58"/>
      <c r="F750" s="59"/>
    </row>
    <row r="751" spans="2:6" ht="15.75" customHeight="1">
      <c r="B751" s="58"/>
      <c r="F751" s="59"/>
    </row>
    <row r="752" spans="2:6" ht="15.75" customHeight="1">
      <c r="B752" s="58"/>
      <c r="F752" s="59"/>
    </row>
    <row r="753" spans="2:6" ht="15.75" customHeight="1">
      <c r="B753" s="58"/>
      <c r="F753" s="59"/>
    </row>
    <row r="754" spans="2:6" ht="15.75" customHeight="1">
      <c r="B754" s="58"/>
      <c r="F754" s="59"/>
    </row>
    <row r="755" spans="2:6" ht="15.75" customHeight="1">
      <c r="B755" s="58"/>
      <c r="F755" s="59"/>
    </row>
    <row r="756" spans="2:6" ht="15.75" customHeight="1">
      <c r="B756" s="58"/>
      <c r="F756" s="59"/>
    </row>
    <row r="757" spans="2:6" ht="15.75" customHeight="1">
      <c r="B757" s="58"/>
      <c r="F757" s="59"/>
    </row>
    <row r="758" spans="2:6" ht="15.75" customHeight="1">
      <c r="B758" s="58"/>
      <c r="F758" s="59"/>
    </row>
    <row r="759" spans="2:6" ht="15.75" customHeight="1">
      <c r="B759" s="58"/>
      <c r="F759" s="59"/>
    </row>
    <row r="760" spans="2:6" ht="15.75" customHeight="1">
      <c r="B760" s="58"/>
      <c r="F760" s="59"/>
    </row>
    <row r="761" spans="2:6" ht="15.75" customHeight="1">
      <c r="B761" s="58"/>
      <c r="F761" s="59"/>
    </row>
    <row r="762" spans="2:6" ht="15.75" customHeight="1">
      <c r="B762" s="58"/>
      <c r="F762" s="59"/>
    </row>
    <row r="763" spans="2:6" ht="15.75" customHeight="1">
      <c r="B763" s="58"/>
      <c r="F763" s="59"/>
    </row>
    <row r="764" spans="2:6" ht="15.75" customHeight="1">
      <c r="B764" s="58"/>
      <c r="F764" s="59"/>
    </row>
    <row r="765" spans="2:6" ht="15.75" customHeight="1">
      <c r="B765" s="58"/>
      <c r="F765" s="59"/>
    </row>
    <row r="766" spans="2:6" ht="15.75" customHeight="1">
      <c r="B766" s="58"/>
      <c r="F766" s="59"/>
    </row>
    <row r="767" spans="2:6" ht="15.75" customHeight="1">
      <c r="B767" s="58"/>
      <c r="F767" s="59"/>
    </row>
    <row r="768" spans="2:6" ht="15.75" customHeight="1">
      <c r="B768" s="58"/>
      <c r="F768" s="59"/>
    </row>
    <row r="769" spans="2:6" ht="15.75" customHeight="1">
      <c r="B769" s="58"/>
      <c r="F769" s="59"/>
    </row>
    <row r="770" spans="2:6" ht="15.75" customHeight="1">
      <c r="B770" s="58"/>
      <c r="F770" s="59"/>
    </row>
    <row r="771" spans="2:6" ht="15.75" customHeight="1">
      <c r="B771" s="58"/>
      <c r="F771" s="59"/>
    </row>
    <row r="772" spans="2:6" ht="15.75" customHeight="1">
      <c r="B772" s="58"/>
      <c r="F772" s="59"/>
    </row>
    <row r="773" spans="2:6" ht="15.75" customHeight="1">
      <c r="B773" s="58"/>
      <c r="F773" s="59"/>
    </row>
    <row r="774" spans="2:6" ht="15.75" customHeight="1">
      <c r="B774" s="58"/>
      <c r="F774" s="59"/>
    </row>
    <row r="775" spans="2:6" ht="15.75" customHeight="1">
      <c r="B775" s="58"/>
      <c r="F775" s="59"/>
    </row>
    <row r="776" spans="2:6" ht="15.75" customHeight="1">
      <c r="B776" s="58"/>
      <c r="F776" s="59"/>
    </row>
    <row r="777" spans="2:6" ht="15.75" customHeight="1">
      <c r="B777" s="58"/>
      <c r="F777" s="59"/>
    </row>
    <row r="778" spans="2:6" ht="15.75" customHeight="1">
      <c r="B778" s="58"/>
      <c r="F778" s="59"/>
    </row>
    <row r="779" spans="2:6" ht="15.75" customHeight="1">
      <c r="B779" s="58"/>
      <c r="F779" s="59"/>
    </row>
    <row r="780" spans="2:6" ht="15.75" customHeight="1">
      <c r="B780" s="58"/>
      <c r="F780" s="59"/>
    </row>
    <row r="781" spans="2:6" ht="15.75" customHeight="1">
      <c r="B781" s="58"/>
      <c r="F781" s="59"/>
    </row>
    <row r="782" spans="2:6" ht="15.75" customHeight="1">
      <c r="B782" s="58"/>
      <c r="F782" s="59"/>
    </row>
    <row r="783" spans="2:6" ht="15.75" customHeight="1">
      <c r="B783" s="58"/>
      <c r="F783" s="59"/>
    </row>
    <row r="784" spans="2:6" ht="15.75" customHeight="1">
      <c r="B784" s="58"/>
      <c r="F784" s="59"/>
    </row>
    <row r="785" spans="2:6" ht="15.75" customHeight="1">
      <c r="B785" s="58"/>
      <c r="F785" s="59"/>
    </row>
    <row r="786" spans="2:6" ht="15.75" customHeight="1">
      <c r="B786" s="58"/>
      <c r="F786" s="59"/>
    </row>
    <row r="787" spans="2:6" ht="15.75" customHeight="1">
      <c r="B787" s="58"/>
      <c r="F787" s="59"/>
    </row>
    <row r="788" spans="2:6" ht="15.75" customHeight="1">
      <c r="B788" s="58"/>
      <c r="F788" s="59"/>
    </row>
    <row r="789" spans="2:6" ht="15.75" customHeight="1">
      <c r="B789" s="58"/>
      <c r="F789" s="59"/>
    </row>
    <row r="790" spans="2:6" ht="15.75" customHeight="1">
      <c r="B790" s="58"/>
      <c r="F790" s="59"/>
    </row>
    <row r="791" spans="2:6" ht="15.75" customHeight="1">
      <c r="B791" s="58"/>
      <c r="F791" s="59"/>
    </row>
    <row r="792" spans="2:6" ht="15.75" customHeight="1">
      <c r="B792" s="58"/>
      <c r="F792" s="59"/>
    </row>
    <row r="793" spans="2:6" ht="15.75" customHeight="1">
      <c r="B793" s="58"/>
      <c r="F793" s="59"/>
    </row>
    <row r="794" spans="2:6" ht="15.75" customHeight="1">
      <c r="B794" s="58"/>
      <c r="F794" s="59"/>
    </row>
    <row r="795" spans="2:6" ht="15.75" customHeight="1">
      <c r="B795" s="58"/>
      <c r="F795" s="59"/>
    </row>
    <row r="796" spans="2:6" ht="15.75" customHeight="1">
      <c r="B796" s="58"/>
      <c r="F796" s="59"/>
    </row>
    <row r="797" spans="2:6" ht="15.75" customHeight="1">
      <c r="B797" s="58"/>
      <c r="F797" s="59"/>
    </row>
    <row r="798" spans="2:6" ht="15.75" customHeight="1">
      <c r="B798" s="58"/>
      <c r="F798" s="59"/>
    </row>
    <row r="799" spans="2:6" ht="15.75" customHeight="1">
      <c r="B799" s="58"/>
      <c r="F799" s="59"/>
    </row>
    <row r="800" spans="2:6" ht="15.75" customHeight="1">
      <c r="B800" s="58"/>
      <c r="F800" s="59"/>
    </row>
    <row r="801" spans="2:6" ht="15.75" customHeight="1">
      <c r="B801" s="58"/>
      <c r="F801" s="59"/>
    </row>
    <row r="802" spans="2:6" ht="15.75" customHeight="1">
      <c r="B802" s="58"/>
      <c r="F802" s="59"/>
    </row>
    <row r="803" spans="2:6" ht="15.75" customHeight="1">
      <c r="B803" s="58"/>
      <c r="F803" s="59"/>
    </row>
    <row r="804" spans="2:6" ht="15.75" customHeight="1">
      <c r="B804" s="58"/>
      <c r="F804" s="59"/>
    </row>
    <row r="805" spans="2:6" ht="15.75" customHeight="1">
      <c r="B805" s="58"/>
      <c r="F805" s="59"/>
    </row>
    <row r="806" spans="2:6" ht="15.75" customHeight="1">
      <c r="B806" s="58"/>
      <c r="F806" s="59"/>
    </row>
    <row r="807" spans="2:6" ht="15.75" customHeight="1">
      <c r="B807" s="58"/>
      <c r="F807" s="59"/>
    </row>
    <row r="808" spans="2:6" ht="15.75" customHeight="1">
      <c r="B808" s="58"/>
      <c r="F808" s="59"/>
    </row>
    <row r="809" spans="2:6" ht="15.75" customHeight="1">
      <c r="B809" s="58"/>
      <c r="F809" s="59"/>
    </row>
    <row r="810" spans="2:6" ht="15.75" customHeight="1">
      <c r="B810" s="58"/>
      <c r="F810" s="59"/>
    </row>
    <row r="811" spans="2:6" ht="15.75" customHeight="1">
      <c r="B811" s="58"/>
      <c r="F811" s="59"/>
    </row>
    <row r="812" spans="2:6" ht="15.75" customHeight="1">
      <c r="B812" s="58"/>
      <c r="F812" s="59"/>
    </row>
    <row r="813" spans="2:6" ht="15.75" customHeight="1">
      <c r="B813" s="58"/>
      <c r="F813" s="59"/>
    </row>
    <row r="814" spans="2:6" ht="15.75" customHeight="1">
      <c r="B814" s="58"/>
      <c r="F814" s="59"/>
    </row>
    <row r="815" spans="2:6" ht="15.75" customHeight="1">
      <c r="B815" s="58"/>
      <c r="F815" s="59"/>
    </row>
    <row r="816" spans="2:6" ht="15.75" customHeight="1">
      <c r="B816" s="58"/>
      <c r="F816" s="59"/>
    </row>
    <row r="817" spans="2:6" ht="15.75" customHeight="1">
      <c r="B817" s="58"/>
      <c r="F817" s="59"/>
    </row>
    <row r="818" spans="2:6" ht="15.75" customHeight="1">
      <c r="B818" s="58"/>
      <c r="F818" s="59"/>
    </row>
    <row r="819" spans="2:6" ht="15.75" customHeight="1">
      <c r="B819" s="58"/>
      <c r="F819" s="59"/>
    </row>
    <row r="820" spans="2:6" ht="15.75" customHeight="1">
      <c r="B820" s="58"/>
      <c r="F820" s="59"/>
    </row>
    <row r="821" spans="2:6" ht="15.75" customHeight="1">
      <c r="B821" s="58"/>
      <c r="F821" s="59"/>
    </row>
    <row r="822" spans="2:6" ht="15.75" customHeight="1">
      <c r="B822" s="58"/>
      <c r="F822" s="59"/>
    </row>
    <row r="823" spans="2:6" ht="15.75" customHeight="1">
      <c r="B823" s="58"/>
      <c r="F823" s="59"/>
    </row>
    <row r="824" spans="2:6" ht="15.75" customHeight="1">
      <c r="B824" s="58"/>
      <c r="F824" s="59"/>
    </row>
    <row r="825" spans="2:6" ht="15.75" customHeight="1">
      <c r="B825" s="58"/>
      <c r="F825" s="59"/>
    </row>
    <row r="826" spans="2:6" ht="15.75" customHeight="1">
      <c r="B826" s="58"/>
      <c r="F826" s="59"/>
    </row>
    <row r="827" spans="2:6" ht="15.75" customHeight="1">
      <c r="B827" s="58"/>
      <c r="F827" s="59"/>
    </row>
    <row r="828" spans="2:6" ht="15.75" customHeight="1">
      <c r="B828" s="58"/>
      <c r="F828" s="59"/>
    </row>
    <row r="829" spans="2:6" ht="15.75" customHeight="1">
      <c r="B829" s="58"/>
      <c r="F829" s="59"/>
    </row>
    <row r="830" spans="2:6" ht="15.75" customHeight="1">
      <c r="B830" s="58"/>
      <c r="F830" s="59"/>
    </row>
    <row r="831" spans="2:6" ht="15.75" customHeight="1">
      <c r="B831" s="58"/>
      <c r="F831" s="59"/>
    </row>
    <row r="832" spans="2:6" ht="15.75" customHeight="1">
      <c r="B832" s="58"/>
      <c r="F832" s="59"/>
    </row>
    <row r="833" spans="2:6" ht="15.75" customHeight="1">
      <c r="B833" s="58"/>
      <c r="F833" s="59"/>
    </row>
    <row r="834" spans="2:6" ht="15.75" customHeight="1">
      <c r="B834" s="58"/>
      <c r="F834" s="59"/>
    </row>
    <row r="835" spans="2:6" ht="15.75" customHeight="1">
      <c r="B835" s="58"/>
      <c r="F835" s="59"/>
    </row>
    <row r="836" spans="2:6" ht="15.75" customHeight="1">
      <c r="B836" s="58"/>
      <c r="F836" s="59"/>
    </row>
    <row r="837" spans="2:6" ht="15.75" customHeight="1">
      <c r="B837" s="58"/>
      <c r="F837" s="59"/>
    </row>
    <row r="838" spans="2:6" ht="15.75" customHeight="1">
      <c r="B838" s="58"/>
      <c r="F838" s="59"/>
    </row>
    <row r="839" spans="2:6" ht="15.75" customHeight="1">
      <c r="B839" s="58"/>
      <c r="F839" s="59"/>
    </row>
    <row r="840" spans="2:6" ht="15.75" customHeight="1">
      <c r="B840" s="58"/>
      <c r="F840" s="59"/>
    </row>
    <row r="841" spans="2:6" ht="15.75" customHeight="1">
      <c r="B841" s="58"/>
      <c r="F841" s="59"/>
    </row>
    <row r="842" spans="2:6" ht="15.75" customHeight="1">
      <c r="B842" s="58"/>
      <c r="F842" s="59"/>
    </row>
    <row r="843" spans="2:6" ht="15.75" customHeight="1">
      <c r="B843" s="58"/>
      <c r="F843" s="59"/>
    </row>
    <row r="844" spans="2:6" ht="15.75" customHeight="1">
      <c r="B844" s="58"/>
      <c r="F844" s="59"/>
    </row>
    <row r="845" spans="2:6" ht="15.75" customHeight="1">
      <c r="B845" s="58"/>
      <c r="F845" s="59"/>
    </row>
    <row r="846" spans="2:6" ht="15.75" customHeight="1">
      <c r="B846" s="58"/>
      <c r="F846" s="59"/>
    </row>
    <row r="847" spans="2:6" ht="15.75" customHeight="1">
      <c r="B847" s="58"/>
      <c r="F847" s="59"/>
    </row>
    <row r="848" spans="2:6" ht="15.75" customHeight="1">
      <c r="B848" s="58"/>
      <c r="F848" s="59"/>
    </row>
    <row r="849" spans="2:6" ht="15.75" customHeight="1">
      <c r="B849" s="58"/>
      <c r="F849" s="59"/>
    </row>
    <row r="850" spans="2:6" ht="15.75" customHeight="1">
      <c r="B850" s="58"/>
      <c r="F850" s="59"/>
    </row>
    <row r="851" spans="2:6" ht="15.75" customHeight="1">
      <c r="B851" s="58"/>
      <c r="F851" s="59"/>
    </row>
    <row r="852" spans="2:6" ht="15.75" customHeight="1">
      <c r="B852" s="58"/>
      <c r="F852" s="59"/>
    </row>
    <row r="853" spans="2:6" ht="15.75" customHeight="1">
      <c r="B853" s="58"/>
      <c r="F853" s="59"/>
    </row>
    <row r="854" spans="2:6" ht="15.75" customHeight="1">
      <c r="B854" s="58"/>
      <c r="F854" s="59"/>
    </row>
    <row r="855" spans="2:6" ht="15.75" customHeight="1">
      <c r="B855" s="58"/>
      <c r="F855" s="59"/>
    </row>
    <row r="856" spans="2:6" ht="15.75" customHeight="1">
      <c r="B856" s="58"/>
      <c r="F856" s="59"/>
    </row>
    <row r="857" spans="2:6" ht="15.75" customHeight="1">
      <c r="B857" s="58"/>
      <c r="F857" s="59"/>
    </row>
    <row r="858" spans="2:6" ht="15.75" customHeight="1">
      <c r="B858" s="58"/>
      <c r="F858" s="59"/>
    </row>
    <row r="859" spans="2:6" ht="15.75" customHeight="1">
      <c r="B859" s="58"/>
      <c r="F859" s="59"/>
    </row>
    <row r="860" spans="2:6" ht="15.75" customHeight="1">
      <c r="B860" s="58"/>
      <c r="F860" s="59"/>
    </row>
    <row r="861" spans="2:6" ht="15.75" customHeight="1">
      <c r="B861" s="58"/>
      <c r="F861" s="59"/>
    </row>
    <row r="862" spans="2:6" ht="15.75" customHeight="1">
      <c r="B862" s="58"/>
      <c r="F862" s="59"/>
    </row>
    <row r="863" spans="2:6" ht="15.75" customHeight="1">
      <c r="B863" s="58"/>
      <c r="F863" s="59"/>
    </row>
    <row r="864" spans="2:6" ht="15.75" customHeight="1">
      <c r="B864" s="58"/>
      <c r="F864" s="59"/>
    </row>
    <row r="865" spans="2:6" ht="15.75" customHeight="1">
      <c r="B865" s="58"/>
      <c r="F865" s="59"/>
    </row>
    <row r="866" spans="2:6" ht="15.75" customHeight="1">
      <c r="B866" s="58"/>
      <c r="F866" s="59"/>
    </row>
    <row r="867" spans="2:6" ht="15.75" customHeight="1">
      <c r="B867" s="58"/>
      <c r="F867" s="59"/>
    </row>
    <row r="868" spans="2:6" ht="15.75" customHeight="1">
      <c r="B868" s="58"/>
      <c r="F868" s="59"/>
    </row>
    <row r="869" spans="2:6" ht="15.75" customHeight="1">
      <c r="B869" s="58"/>
      <c r="F869" s="59"/>
    </row>
    <row r="870" spans="2:6" ht="15.75" customHeight="1">
      <c r="B870" s="58"/>
      <c r="F870" s="59"/>
    </row>
    <row r="871" spans="2:6" ht="15.75" customHeight="1">
      <c r="B871" s="58"/>
      <c r="F871" s="59"/>
    </row>
    <row r="872" spans="2:6" ht="15.75" customHeight="1">
      <c r="B872" s="58"/>
      <c r="F872" s="59"/>
    </row>
    <row r="873" spans="2:6" ht="15.75" customHeight="1">
      <c r="B873" s="58"/>
      <c r="F873" s="59"/>
    </row>
    <row r="874" spans="2:6" ht="15.75" customHeight="1">
      <c r="B874" s="58"/>
      <c r="F874" s="59"/>
    </row>
    <row r="875" spans="2:6" ht="15.75" customHeight="1">
      <c r="B875" s="58"/>
      <c r="F875" s="59"/>
    </row>
    <row r="876" spans="2:6" ht="15.75" customHeight="1">
      <c r="B876" s="58"/>
      <c r="F876" s="59"/>
    </row>
    <row r="877" spans="2:6" ht="15.75" customHeight="1">
      <c r="B877" s="58"/>
      <c r="F877" s="59"/>
    </row>
    <row r="878" spans="2:6" ht="15.75" customHeight="1">
      <c r="B878" s="58"/>
      <c r="F878" s="59"/>
    </row>
    <row r="879" spans="2:6" ht="15.75" customHeight="1">
      <c r="B879" s="58"/>
      <c r="F879" s="59"/>
    </row>
    <row r="880" spans="2:6" ht="15.75" customHeight="1">
      <c r="B880" s="58"/>
      <c r="F880" s="59"/>
    </row>
    <row r="881" spans="2:6" ht="15.75" customHeight="1">
      <c r="B881" s="58"/>
      <c r="F881" s="59"/>
    </row>
    <row r="882" spans="2:6" ht="15.75" customHeight="1">
      <c r="B882" s="58"/>
      <c r="F882" s="59"/>
    </row>
    <row r="883" spans="2:6" ht="15.75" customHeight="1">
      <c r="B883" s="58"/>
      <c r="F883" s="59"/>
    </row>
    <row r="884" spans="2:6" ht="15.75" customHeight="1">
      <c r="B884" s="58"/>
      <c r="F884" s="59"/>
    </row>
    <row r="885" spans="2:6" ht="15.75" customHeight="1">
      <c r="B885" s="58"/>
      <c r="F885" s="59"/>
    </row>
    <row r="886" spans="2:6" ht="15.75" customHeight="1">
      <c r="B886" s="58"/>
      <c r="F886" s="59"/>
    </row>
    <row r="887" spans="2:6" ht="15.75" customHeight="1">
      <c r="B887" s="58"/>
      <c r="F887" s="59"/>
    </row>
    <row r="888" spans="2:6" ht="15.75" customHeight="1">
      <c r="B888" s="58"/>
      <c r="F888" s="59"/>
    </row>
    <row r="889" spans="2:6" ht="15.75" customHeight="1">
      <c r="B889" s="58"/>
      <c r="F889" s="59"/>
    </row>
    <row r="890" spans="2:6" ht="15.75" customHeight="1">
      <c r="B890" s="58"/>
      <c r="F890" s="59"/>
    </row>
    <row r="891" spans="2:6" ht="15.75" customHeight="1">
      <c r="B891" s="58"/>
      <c r="F891" s="59"/>
    </row>
    <row r="892" spans="2:6" ht="15.75" customHeight="1">
      <c r="B892" s="58"/>
      <c r="F892" s="59"/>
    </row>
    <row r="893" spans="2:6" ht="15.75" customHeight="1">
      <c r="B893" s="58"/>
      <c r="F893" s="59"/>
    </row>
    <row r="894" spans="2:6" ht="15.75" customHeight="1">
      <c r="B894" s="58"/>
      <c r="F894" s="59"/>
    </row>
    <row r="895" spans="2:6" ht="15.75" customHeight="1">
      <c r="B895" s="58"/>
      <c r="F895" s="59"/>
    </row>
    <row r="896" spans="2:6" ht="15.75" customHeight="1">
      <c r="B896" s="58"/>
      <c r="F896" s="59"/>
    </row>
    <row r="897" spans="2:6" ht="15.75" customHeight="1">
      <c r="B897" s="58"/>
      <c r="F897" s="59"/>
    </row>
    <row r="898" spans="2:6" ht="15.75" customHeight="1">
      <c r="B898" s="58"/>
      <c r="F898" s="59"/>
    </row>
    <row r="899" spans="2:6" ht="15.75" customHeight="1">
      <c r="B899" s="58"/>
      <c r="F899" s="59"/>
    </row>
    <row r="900" spans="2:6" ht="15.75" customHeight="1">
      <c r="B900" s="58"/>
      <c r="F900" s="59"/>
    </row>
    <row r="901" spans="2:6" ht="15.75" customHeight="1">
      <c r="B901" s="58"/>
      <c r="F901" s="59"/>
    </row>
    <row r="902" spans="2:6" ht="15.75" customHeight="1">
      <c r="B902" s="58"/>
      <c r="F902" s="59"/>
    </row>
    <row r="903" spans="2:6" ht="15.75" customHeight="1">
      <c r="B903" s="58"/>
      <c r="F903" s="59"/>
    </row>
    <row r="904" spans="2:6" ht="15.75" customHeight="1">
      <c r="B904" s="58"/>
      <c r="F904" s="59"/>
    </row>
    <row r="905" spans="2:6" ht="15.75" customHeight="1">
      <c r="B905" s="58"/>
      <c r="F905" s="59"/>
    </row>
    <row r="906" spans="2:6" ht="15.75" customHeight="1">
      <c r="B906" s="58"/>
      <c r="F906" s="59"/>
    </row>
    <row r="907" spans="2:6" ht="15.75" customHeight="1">
      <c r="B907" s="58"/>
      <c r="F907" s="59"/>
    </row>
    <row r="908" spans="2:6" ht="15.75" customHeight="1">
      <c r="B908" s="58"/>
      <c r="F908" s="59"/>
    </row>
    <row r="909" spans="2:6" ht="15.75" customHeight="1">
      <c r="B909" s="58"/>
      <c r="F909" s="59"/>
    </row>
    <row r="910" spans="2:6" ht="15.75" customHeight="1">
      <c r="B910" s="58"/>
      <c r="F910" s="59"/>
    </row>
    <row r="911" spans="2:6" ht="15.75" customHeight="1">
      <c r="B911" s="58"/>
      <c r="F911" s="59"/>
    </row>
    <row r="912" spans="2:6" ht="15.75" customHeight="1">
      <c r="B912" s="58"/>
      <c r="F912" s="59"/>
    </row>
    <row r="913" spans="2:6" ht="15.75" customHeight="1">
      <c r="B913" s="58"/>
      <c r="F913" s="59"/>
    </row>
    <row r="914" spans="2:6" ht="15.75" customHeight="1">
      <c r="B914" s="58"/>
      <c r="F914" s="59"/>
    </row>
    <row r="915" spans="2:6" ht="15.75" customHeight="1">
      <c r="B915" s="58"/>
      <c r="F915" s="59"/>
    </row>
    <row r="916" spans="2:6" ht="15.75" customHeight="1">
      <c r="B916" s="58"/>
      <c r="F916" s="59"/>
    </row>
    <row r="917" spans="2:6" ht="15.75" customHeight="1">
      <c r="B917" s="58"/>
      <c r="F917" s="59"/>
    </row>
    <row r="918" spans="2:6" ht="15.75" customHeight="1">
      <c r="B918" s="58"/>
      <c r="F918" s="59"/>
    </row>
    <row r="919" spans="2:6" ht="15.75" customHeight="1">
      <c r="B919" s="58"/>
      <c r="F919" s="59"/>
    </row>
    <row r="920" spans="2:6" ht="15.75" customHeight="1">
      <c r="B920" s="58"/>
      <c r="F920" s="59"/>
    </row>
    <row r="921" spans="2:6" ht="15.75" customHeight="1">
      <c r="B921" s="58"/>
      <c r="F921" s="59"/>
    </row>
    <row r="922" spans="2:6" ht="15.75" customHeight="1">
      <c r="B922" s="58"/>
      <c r="F922" s="59"/>
    </row>
    <row r="923" spans="2:6" ht="15.75" customHeight="1">
      <c r="B923" s="58"/>
      <c r="F923" s="59"/>
    </row>
    <row r="924" spans="2:6" ht="15.75" customHeight="1">
      <c r="B924" s="58"/>
      <c r="F924" s="59"/>
    </row>
    <row r="925" spans="2:6" ht="15.75" customHeight="1">
      <c r="B925" s="58"/>
      <c r="F925" s="59"/>
    </row>
    <row r="926" spans="2:6" ht="15.75" customHeight="1">
      <c r="B926" s="58"/>
      <c r="F926" s="59"/>
    </row>
    <row r="927" spans="2:6" ht="15.75" customHeight="1">
      <c r="B927" s="58"/>
      <c r="F927" s="59"/>
    </row>
    <row r="928" spans="2:6" ht="15.75" customHeight="1">
      <c r="B928" s="58"/>
      <c r="F928" s="59"/>
    </row>
    <row r="929" spans="2:6" ht="15.75" customHeight="1">
      <c r="B929" s="58"/>
      <c r="F929" s="59"/>
    </row>
    <row r="930" spans="2:6" ht="15.75" customHeight="1">
      <c r="B930" s="58"/>
      <c r="F930" s="59"/>
    </row>
    <row r="931" spans="2:6" ht="15.75" customHeight="1">
      <c r="B931" s="58"/>
      <c r="F931" s="59"/>
    </row>
    <row r="932" spans="2:6" ht="15.75" customHeight="1">
      <c r="B932" s="58"/>
      <c r="F932" s="59"/>
    </row>
    <row r="933" spans="2:6" ht="15.75" customHeight="1">
      <c r="B933" s="58"/>
      <c r="F933" s="59"/>
    </row>
    <row r="934" spans="2:6" ht="15.75" customHeight="1">
      <c r="B934" s="58"/>
      <c r="F934" s="59"/>
    </row>
    <row r="935" spans="2:6" ht="15.75" customHeight="1">
      <c r="B935" s="58"/>
      <c r="F935" s="59"/>
    </row>
    <row r="936" spans="2:6" ht="15.75" customHeight="1">
      <c r="B936" s="58"/>
      <c r="F936" s="59"/>
    </row>
    <row r="937" spans="2:6" ht="15.75" customHeight="1">
      <c r="B937" s="58"/>
      <c r="F937" s="59"/>
    </row>
    <row r="938" spans="2:6" ht="15.75" customHeight="1">
      <c r="B938" s="58"/>
      <c r="F938" s="59"/>
    </row>
    <row r="939" spans="2:6" ht="15.75" customHeight="1">
      <c r="B939" s="58"/>
      <c r="F939" s="59"/>
    </row>
    <row r="940" spans="2:6" ht="15.75" customHeight="1">
      <c r="B940" s="58"/>
      <c r="F940" s="59"/>
    </row>
    <row r="941" spans="2:6" ht="15.75" customHeight="1">
      <c r="B941" s="58"/>
      <c r="F941" s="59"/>
    </row>
    <row r="942" spans="2:6" ht="15.75" customHeight="1">
      <c r="B942" s="58"/>
      <c r="F942" s="59"/>
    </row>
    <row r="943" spans="2:6" ht="15.75" customHeight="1">
      <c r="B943" s="58"/>
      <c r="F943" s="59"/>
    </row>
    <row r="944" spans="2:6" ht="15.75" customHeight="1">
      <c r="B944" s="58"/>
      <c r="F944" s="59"/>
    </row>
    <row r="945" spans="2:6" ht="15.75" customHeight="1">
      <c r="B945" s="58"/>
      <c r="F945" s="59"/>
    </row>
    <row r="946" spans="2:6" ht="15.75" customHeight="1">
      <c r="B946" s="58"/>
      <c r="F946" s="59"/>
    </row>
    <row r="947" spans="2:6" ht="15.75" customHeight="1">
      <c r="B947" s="58"/>
      <c r="F947" s="59"/>
    </row>
    <row r="948" spans="2:6" ht="15.75" customHeight="1">
      <c r="B948" s="58"/>
      <c r="F948" s="59"/>
    </row>
    <row r="949" spans="2:6" ht="15.75" customHeight="1">
      <c r="B949" s="58"/>
      <c r="F949" s="59"/>
    </row>
    <row r="950" spans="2:6" ht="15.75" customHeight="1">
      <c r="B950" s="58"/>
      <c r="F950" s="59"/>
    </row>
    <row r="951" spans="2:6" ht="15.75" customHeight="1">
      <c r="B951" s="58"/>
      <c r="F951" s="59"/>
    </row>
    <row r="952" spans="2:6" ht="15.75" customHeight="1">
      <c r="B952" s="58"/>
      <c r="F952" s="59"/>
    </row>
    <row r="953" spans="2:6" ht="15.75" customHeight="1">
      <c r="B953" s="58"/>
      <c r="F953" s="59"/>
    </row>
    <row r="954" spans="2:6" ht="15.75" customHeight="1">
      <c r="B954" s="58"/>
      <c r="F954" s="59"/>
    </row>
    <row r="955" spans="2:6" ht="15.75" customHeight="1">
      <c r="B955" s="58"/>
      <c r="F955" s="59"/>
    </row>
    <row r="956" spans="2:6" ht="15.75" customHeight="1">
      <c r="B956" s="58"/>
      <c r="F956" s="59"/>
    </row>
    <row r="957" spans="2:6" ht="15.75" customHeight="1">
      <c r="B957" s="58"/>
      <c r="F957" s="59"/>
    </row>
    <row r="958" spans="2:6" ht="15.75" customHeight="1">
      <c r="B958" s="58"/>
      <c r="F958" s="59"/>
    </row>
    <row r="959" spans="2:6" ht="15.75" customHeight="1">
      <c r="B959" s="58"/>
      <c r="F959" s="59"/>
    </row>
    <row r="960" spans="2:6" ht="15.75" customHeight="1">
      <c r="B960" s="58"/>
      <c r="F960" s="59"/>
    </row>
    <row r="961" spans="2:6" ht="15.75" customHeight="1">
      <c r="B961" s="58"/>
      <c r="F961" s="59"/>
    </row>
    <row r="962" spans="2:6" ht="15.75" customHeight="1">
      <c r="B962" s="58"/>
      <c r="F962" s="59"/>
    </row>
    <row r="963" spans="2:6" ht="15.75" customHeight="1">
      <c r="B963" s="58"/>
      <c r="F963" s="59"/>
    </row>
    <row r="964" spans="2:6" ht="15.75" customHeight="1">
      <c r="B964" s="58"/>
      <c r="F964" s="59"/>
    </row>
    <row r="965" spans="2:6" ht="15.75" customHeight="1">
      <c r="B965" s="58"/>
      <c r="F965" s="59"/>
    </row>
    <row r="966" spans="2:6" ht="15.75" customHeight="1">
      <c r="B966" s="58"/>
      <c r="F966" s="59"/>
    </row>
    <row r="967" spans="2:6" ht="15.75" customHeight="1">
      <c r="B967" s="58"/>
      <c r="F967" s="59"/>
    </row>
    <row r="968" spans="2:6" ht="15.75" customHeight="1">
      <c r="B968" s="58"/>
      <c r="F968" s="59"/>
    </row>
    <row r="969" spans="2:6" ht="15.75" customHeight="1">
      <c r="B969" s="58"/>
      <c r="F969" s="59"/>
    </row>
    <row r="970" spans="2:6" ht="15.75" customHeight="1">
      <c r="B970" s="58"/>
      <c r="F970" s="59"/>
    </row>
    <row r="971" spans="2:6" ht="15.75" customHeight="1">
      <c r="B971" s="58"/>
      <c r="F971" s="59"/>
    </row>
    <row r="972" spans="2:6" ht="15.75" customHeight="1">
      <c r="B972" s="58"/>
      <c r="F972" s="59"/>
    </row>
    <row r="973" spans="2:6" ht="15.75" customHeight="1">
      <c r="B973" s="58"/>
      <c r="F973" s="59"/>
    </row>
    <row r="974" spans="2:6" ht="15.75" customHeight="1">
      <c r="B974" s="58"/>
      <c r="F974" s="59"/>
    </row>
    <row r="975" spans="2:6" ht="15.75" customHeight="1">
      <c r="B975" s="58"/>
      <c r="F975" s="59"/>
    </row>
    <row r="976" spans="2:6" ht="15.75" customHeight="1">
      <c r="B976" s="58"/>
      <c r="F976" s="59"/>
    </row>
    <row r="977" spans="2:6" ht="15.75" customHeight="1">
      <c r="B977" s="58"/>
      <c r="F977" s="59"/>
    </row>
    <row r="978" spans="2:6" ht="15.75" customHeight="1">
      <c r="B978" s="58"/>
      <c r="F978" s="59"/>
    </row>
    <row r="979" spans="2:6" ht="15.75" customHeight="1">
      <c r="B979" s="58"/>
      <c r="F979" s="59"/>
    </row>
    <row r="980" spans="2:6" ht="15.75" customHeight="1">
      <c r="B980" s="58"/>
      <c r="F980" s="59"/>
    </row>
    <row r="981" spans="2:6" ht="15.75" customHeight="1">
      <c r="B981" s="58"/>
      <c r="F981" s="59"/>
    </row>
    <row r="982" spans="2:6" ht="15.75" customHeight="1">
      <c r="B982" s="58"/>
      <c r="F982" s="59"/>
    </row>
    <row r="983" spans="2:6" ht="15.75" customHeight="1">
      <c r="B983" s="58"/>
      <c r="F983" s="59"/>
    </row>
    <row r="984" spans="2:6" ht="15.75" customHeight="1">
      <c r="B984" s="58"/>
      <c r="F984" s="59"/>
    </row>
    <row r="985" spans="2:6" ht="15.75" customHeight="1">
      <c r="B985" s="58"/>
      <c r="F985" s="59"/>
    </row>
    <row r="986" spans="2:6" ht="15.75" customHeight="1">
      <c r="B986" s="58"/>
      <c r="F986" s="59"/>
    </row>
    <row r="987" spans="2:6" ht="15.75" customHeight="1">
      <c r="B987" s="58"/>
      <c r="F987" s="59"/>
    </row>
    <row r="988" spans="2:6" ht="15.75" customHeight="1">
      <c r="B988" s="58"/>
      <c r="F988" s="59"/>
    </row>
    <row r="989" spans="2:6" ht="15.75" customHeight="1">
      <c r="B989" s="58"/>
      <c r="F989" s="59"/>
    </row>
    <row r="990" spans="2:6" ht="15.75" customHeight="1">
      <c r="B990" s="58"/>
      <c r="F990" s="59"/>
    </row>
    <row r="991" spans="2:6" ht="15.75" customHeight="1">
      <c r="B991" s="58"/>
      <c r="F991" s="59"/>
    </row>
    <row r="992" spans="2:6" ht="15.75" customHeight="1">
      <c r="B992" s="58"/>
      <c r="F992" s="59"/>
    </row>
    <row r="993" spans="2:6" ht="15.75" customHeight="1">
      <c r="B993" s="58"/>
      <c r="F993" s="59"/>
    </row>
    <row r="994" spans="2:6" ht="15.75" customHeight="1">
      <c r="B994" s="58"/>
      <c r="F994" s="59"/>
    </row>
    <row r="995" spans="2:6" ht="15.75" customHeight="1">
      <c r="B995" s="58"/>
      <c r="F995" s="59"/>
    </row>
    <row r="996" spans="2:6" ht="15.75" customHeight="1">
      <c r="B996" s="58"/>
      <c r="F996" s="59"/>
    </row>
    <row r="997" spans="2:6" ht="15.75" customHeight="1">
      <c r="B997" s="58"/>
      <c r="F997" s="59"/>
    </row>
    <row r="998" spans="2:6" ht="15.75" customHeight="1">
      <c r="B998" s="58"/>
      <c r="F998" s="59"/>
    </row>
    <row r="999" spans="2:6" ht="15.75" customHeight="1">
      <c r="B999" s="58"/>
      <c r="F999" s="59"/>
    </row>
    <row r="1000" spans="2:6" ht="15.75" customHeight="1">
      <c r="B1000" s="58"/>
      <c r="F1000" s="59"/>
    </row>
  </sheetData>
  <mergeCells count="86">
    <mergeCell ref="E209:E213"/>
    <mergeCell ref="E215:E219"/>
    <mergeCell ref="E221:E225"/>
    <mergeCell ref="E227:E231"/>
    <mergeCell ref="E179:E183"/>
    <mergeCell ref="E185:E189"/>
    <mergeCell ref="E191:E195"/>
    <mergeCell ref="E197:E201"/>
    <mergeCell ref="E203:E207"/>
    <mergeCell ref="E148:E152"/>
    <mergeCell ref="E154:E158"/>
    <mergeCell ref="E160:E164"/>
    <mergeCell ref="E166:E170"/>
    <mergeCell ref="E173:E177"/>
    <mergeCell ref="E118:E122"/>
    <mergeCell ref="E124:E128"/>
    <mergeCell ref="E130:E134"/>
    <mergeCell ref="E136:E140"/>
    <mergeCell ref="E142:E146"/>
    <mergeCell ref="H116:I116"/>
    <mergeCell ref="J116:J117"/>
    <mergeCell ref="E100:E106"/>
    <mergeCell ref="A108:I108"/>
    <mergeCell ref="A115:I115"/>
    <mergeCell ref="A116:A117"/>
    <mergeCell ref="B116:B117"/>
    <mergeCell ref="C116:C117"/>
    <mergeCell ref="D116:D117"/>
    <mergeCell ref="E116:E117"/>
    <mergeCell ref="F116:F117"/>
    <mergeCell ref="E68:E74"/>
    <mergeCell ref="E76:E82"/>
    <mergeCell ref="E84:E90"/>
    <mergeCell ref="E92:E98"/>
    <mergeCell ref="G116:G117"/>
    <mergeCell ref="E28:E34"/>
    <mergeCell ref="E36:E42"/>
    <mergeCell ref="E44:E50"/>
    <mergeCell ref="E52:E58"/>
    <mergeCell ref="E60:E66"/>
    <mergeCell ref="A1:I1"/>
    <mergeCell ref="A2:I2"/>
    <mergeCell ref="E4:E10"/>
    <mergeCell ref="E12:E18"/>
    <mergeCell ref="E20:E26"/>
    <mergeCell ref="C272:C279"/>
    <mergeCell ref="D272:D279"/>
    <mergeCell ref="E272:E278"/>
    <mergeCell ref="B280:B287"/>
    <mergeCell ref="E280:E286"/>
    <mergeCell ref="A280:A287"/>
    <mergeCell ref="A288:A294"/>
    <mergeCell ref="B288:B294"/>
    <mergeCell ref="A272:A279"/>
    <mergeCell ref="B272:B279"/>
    <mergeCell ref="C280:C287"/>
    <mergeCell ref="D280:D287"/>
    <mergeCell ref="C288:C294"/>
    <mergeCell ref="D288:D294"/>
    <mergeCell ref="E288:E294"/>
    <mergeCell ref="G260:H260"/>
    <mergeCell ref="I260:J260"/>
    <mergeCell ref="A262:J262"/>
    <mergeCell ref="A263:A264"/>
    <mergeCell ref="B263:B264"/>
    <mergeCell ref="C263:C264"/>
    <mergeCell ref="D263:D264"/>
    <mergeCell ref="E264:E270"/>
    <mergeCell ref="A265:A271"/>
    <mergeCell ref="B265:B271"/>
    <mergeCell ref="C265:C271"/>
    <mergeCell ref="D265:D271"/>
    <mergeCell ref="C254:C255"/>
    <mergeCell ref="D254:D255"/>
    <mergeCell ref="E254:E255"/>
    <mergeCell ref="F254:F255"/>
    <mergeCell ref="E233:E237"/>
    <mergeCell ref="E239:E243"/>
    <mergeCell ref="E245:E249"/>
    <mergeCell ref="A252:J252"/>
    <mergeCell ref="A253:J253"/>
    <mergeCell ref="A254:A255"/>
    <mergeCell ref="B254:B255"/>
    <mergeCell ref="J254:J255"/>
    <mergeCell ref="G254:G255"/>
    <mergeCell ref="H254:I254"/>
  </mergeCells>
  <pageMargins left="0.45" right="0.3" top="0.3" bottom="0.31" header="0" footer="0"/>
  <pageSetup paperSize="9" scale="69"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000"/>
  <sheetViews>
    <sheetView workbookViewId="0">
      <selection sqref="A1:I1"/>
    </sheetView>
  </sheetViews>
  <sheetFormatPr defaultColWidth="14.42578125" defaultRowHeight="15" customHeight="1"/>
  <cols>
    <col min="1" max="1" width="11.85546875" customWidth="1"/>
    <col min="2" max="2" width="15.5703125" customWidth="1"/>
    <col min="3" max="3" width="14.5703125" customWidth="1"/>
    <col min="4" max="4" width="14.7109375" customWidth="1"/>
    <col min="5" max="5" width="29.42578125" customWidth="1"/>
    <col min="6" max="6" width="60" customWidth="1"/>
    <col min="7" max="7" width="23.28515625" customWidth="1"/>
    <col min="8" max="8" width="17.5703125" customWidth="1"/>
    <col min="9" max="9" width="20.85546875" customWidth="1"/>
    <col min="10" max="26" width="8.7109375" customWidth="1"/>
  </cols>
  <sheetData>
    <row r="1" spans="1:9" ht="23.25">
      <c r="A1" s="264" t="s">
        <v>626</v>
      </c>
      <c r="B1" s="234"/>
      <c r="C1" s="234"/>
      <c r="D1" s="234"/>
      <c r="E1" s="234"/>
      <c r="F1" s="234"/>
      <c r="G1" s="234"/>
      <c r="H1" s="234"/>
      <c r="I1" s="236"/>
    </row>
    <row r="2" spans="1:9" ht="15" customHeight="1">
      <c r="A2" s="265" t="s">
        <v>342</v>
      </c>
      <c r="B2" s="265" t="s">
        <v>343</v>
      </c>
      <c r="C2" s="265" t="s">
        <v>344</v>
      </c>
      <c r="D2" s="265" t="s">
        <v>345</v>
      </c>
      <c r="E2" s="265" t="s">
        <v>346</v>
      </c>
      <c r="F2" s="265" t="s">
        <v>347</v>
      </c>
      <c r="G2" s="265" t="s">
        <v>627</v>
      </c>
      <c r="H2" s="265" t="s">
        <v>628</v>
      </c>
      <c r="I2" s="266" t="s">
        <v>629</v>
      </c>
    </row>
    <row r="3" spans="1:9" ht="43.5" customHeight="1">
      <c r="A3" s="228"/>
      <c r="B3" s="228"/>
      <c r="C3" s="228"/>
      <c r="D3" s="228"/>
      <c r="E3" s="228"/>
      <c r="F3" s="228"/>
      <c r="G3" s="228"/>
      <c r="H3" s="227"/>
      <c r="I3" s="228"/>
    </row>
    <row r="4" spans="1:9" ht="15" customHeight="1">
      <c r="A4" s="105">
        <v>1</v>
      </c>
      <c r="B4" s="106" t="s">
        <v>630</v>
      </c>
      <c r="C4" s="106" t="s">
        <v>631</v>
      </c>
      <c r="D4" s="106" t="s">
        <v>632</v>
      </c>
      <c r="E4" s="267" t="s">
        <v>633</v>
      </c>
      <c r="F4" s="107" t="s">
        <v>16</v>
      </c>
      <c r="G4" s="108">
        <v>2</v>
      </c>
      <c r="H4" s="109">
        <v>7.5</v>
      </c>
      <c r="I4" s="110">
        <f t="shared" ref="I4:I73" si="0">H4*G4</f>
        <v>15</v>
      </c>
    </row>
    <row r="5" spans="1:9">
      <c r="A5" s="111"/>
      <c r="B5" s="112"/>
      <c r="C5" s="112"/>
      <c r="D5" s="112"/>
      <c r="E5" s="227"/>
      <c r="F5" s="113" t="s">
        <v>634</v>
      </c>
      <c r="G5" s="114">
        <v>0</v>
      </c>
      <c r="H5" s="115">
        <v>0.01</v>
      </c>
      <c r="I5" s="116">
        <f t="shared" si="0"/>
        <v>0</v>
      </c>
    </row>
    <row r="6" spans="1:9">
      <c r="A6" s="111"/>
      <c r="B6" s="112"/>
      <c r="C6" s="112"/>
      <c r="D6" s="112"/>
      <c r="E6" s="227"/>
      <c r="F6" s="113" t="s">
        <v>36</v>
      </c>
      <c r="G6" s="114">
        <v>0</v>
      </c>
      <c r="H6" s="115">
        <v>7.5</v>
      </c>
      <c r="I6" s="116">
        <f t="shared" si="0"/>
        <v>0</v>
      </c>
    </row>
    <row r="7" spans="1:9">
      <c r="A7" s="111"/>
      <c r="B7" s="112"/>
      <c r="C7" s="112"/>
      <c r="D7" s="112"/>
      <c r="E7" s="227"/>
      <c r="F7" s="113" t="s">
        <v>80</v>
      </c>
      <c r="G7" s="114">
        <v>0</v>
      </c>
      <c r="H7" s="115">
        <v>0.5</v>
      </c>
      <c r="I7" s="116">
        <f t="shared" si="0"/>
        <v>0</v>
      </c>
    </row>
    <row r="8" spans="1:9">
      <c r="A8" s="111"/>
      <c r="B8" s="112"/>
      <c r="C8" s="112"/>
      <c r="D8" s="112"/>
      <c r="E8" s="227"/>
      <c r="F8" s="113" t="s">
        <v>82</v>
      </c>
      <c r="G8" s="114">
        <v>0</v>
      </c>
      <c r="H8" s="115">
        <v>0.5</v>
      </c>
      <c r="I8" s="116">
        <f t="shared" si="0"/>
        <v>0</v>
      </c>
    </row>
    <row r="9" spans="1:9">
      <c r="A9" s="111"/>
      <c r="B9" s="112"/>
      <c r="C9" s="112"/>
      <c r="D9" s="112"/>
      <c r="E9" s="227"/>
      <c r="F9" s="113" t="s">
        <v>59</v>
      </c>
      <c r="G9" s="114"/>
      <c r="H9" s="115">
        <v>0.25</v>
      </c>
      <c r="I9" s="116">
        <f t="shared" si="0"/>
        <v>0</v>
      </c>
    </row>
    <row r="10" spans="1:9">
      <c r="A10" s="117"/>
      <c r="B10" s="118"/>
      <c r="C10" s="118"/>
      <c r="D10" s="118"/>
      <c r="E10" s="268"/>
      <c r="F10" s="119" t="s">
        <v>60</v>
      </c>
      <c r="G10" s="120">
        <v>2000</v>
      </c>
      <c r="H10" s="121">
        <v>0.01</v>
      </c>
      <c r="I10" s="122">
        <f t="shared" si="0"/>
        <v>20</v>
      </c>
    </row>
    <row r="11" spans="1:9">
      <c r="A11" s="105">
        <v>2</v>
      </c>
      <c r="B11" s="106" t="s">
        <v>630</v>
      </c>
      <c r="C11" s="106" t="s">
        <v>631</v>
      </c>
      <c r="D11" s="106" t="s">
        <v>632</v>
      </c>
      <c r="E11" s="267" t="s">
        <v>635</v>
      </c>
      <c r="F11" s="107" t="s">
        <v>16</v>
      </c>
      <c r="G11" s="108">
        <v>2</v>
      </c>
      <c r="H11" s="109">
        <v>7.5</v>
      </c>
      <c r="I11" s="110">
        <f t="shared" si="0"/>
        <v>15</v>
      </c>
    </row>
    <row r="12" spans="1:9">
      <c r="A12" s="111"/>
      <c r="B12" s="112"/>
      <c r="C12" s="112"/>
      <c r="D12" s="112"/>
      <c r="E12" s="227"/>
      <c r="F12" s="113" t="s">
        <v>634</v>
      </c>
      <c r="G12" s="114">
        <v>0</v>
      </c>
      <c r="H12" s="115">
        <v>0.01</v>
      </c>
      <c r="I12" s="116">
        <f t="shared" si="0"/>
        <v>0</v>
      </c>
    </row>
    <row r="13" spans="1:9">
      <c r="A13" s="111"/>
      <c r="B13" s="112"/>
      <c r="C13" s="112"/>
      <c r="D13" s="112"/>
      <c r="E13" s="227"/>
      <c r="F13" s="113" t="s">
        <v>36</v>
      </c>
      <c r="G13" s="114">
        <v>0</v>
      </c>
      <c r="H13" s="115">
        <v>7.5</v>
      </c>
      <c r="I13" s="116">
        <f t="shared" si="0"/>
        <v>0</v>
      </c>
    </row>
    <row r="14" spans="1:9">
      <c r="A14" s="111"/>
      <c r="B14" s="112"/>
      <c r="C14" s="112"/>
      <c r="D14" s="112"/>
      <c r="E14" s="227"/>
      <c r="F14" s="113" t="s">
        <v>80</v>
      </c>
      <c r="G14" s="114">
        <v>1</v>
      </c>
      <c r="H14" s="115">
        <v>0.5</v>
      </c>
      <c r="I14" s="116">
        <f t="shared" si="0"/>
        <v>0.5</v>
      </c>
    </row>
    <row r="15" spans="1:9">
      <c r="A15" s="111"/>
      <c r="B15" s="112"/>
      <c r="C15" s="112"/>
      <c r="D15" s="112"/>
      <c r="E15" s="227"/>
      <c r="F15" s="113" t="s">
        <v>82</v>
      </c>
      <c r="G15" s="114">
        <v>1</v>
      </c>
      <c r="H15" s="115">
        <v>0.5</v>
      </c>
      <c r="I15" s="116">
        <f t="shared" si="0"/>
        <v>0.5</v>
      </c>
    </row>
    <row r="16" spans="1:9">
      <c r="A16" s="111"/>
      <c r="B16" s="112"/>
      <c r="C16" s="112"/>
      <c r="D16" s="112"/>
      <c r="E16" s="227"/>
      <c r="F16" s="113" t="s">
        <v>59</v>
      </c>
      <c r="G16" s="114">
        <v>0</v>
      </c>
      <c r="H16" s="115">
        <v>0.25</v>
      </c>
      <c r="I16" s="116">
        <f t="shared" si="0"/>
        <v>0</v>
      </c>
    </row>
    <row r="17" spans="1:9">
      <c r="A17" s="117"/>
      <c r="B17" s="118"/>
      <c r="C17" s="118"/>
      <c r="D17" s="118"/>
      <c r="E17" s="268"/>
      <c r="F17" s="119" t="s">
        <v>60</v>
      </c>
      <c r="G17" s="120">
        <v>2050</v>
      </c>
      <c r="H17" s="121">
        <v>0.01</v>
      </c>
      <c r="I17" s="122">
        <f t="shared" si="0"/>
        <v>20.5</v>
      </c>
    </row>
    <row r="18" spans="1:9">
      <c r="A18" s="123">
        <v>3</v>
      </c>
      <c r="B18" s="106" t="s">
        <v>630</v>
      </c>
      <c r="C18" s="106" t="s">
        <v>631</v>
      </c>
      <c r="D18" s="106" t="s">
        <v>632</v>
      </c>
      <c r="E18" s="267" t="s">
        <v>636</v>
      </c>
      <c r="F18" s="107" t="s">
        <v>16</v>
      </c>
      <c r="G18" s="108">
        <v>2</v>
      </c>
      <c r="H18" s="109">
        <v>7.5</v>
      </c>
      <c r="I18" s="110">
        <f t="shared" si="0"/>
        <v>15</v>
      </c>
    </row>
    <row r="19" spans="1:9">
      <c r="A19" s="124"/>
      <c r="B19" s="112"/>
      <c r="C19" s="112"/>
      <c r="D19" s="112"/>
      <c r="E19" s="227"/>
      <c r="F19" s="113" t="s">
        <v>634</v>
      </c>
      <c r="G19" s="114">
        <v>0</v>
      </c>
      <c r="H19" s="115">
        <v>0.01</v>
      </c>
      <c r="I19" s="116">
        <f t="shared" si="0"/>
        <v>0</v>
      </c>
    </row>
    <row r="20" spans="1:9">
      <c r="A20" s="124"/>
      <c r="B20" s="112"/>
      <c r="C20" s="112"/>
      <c r="D20" s="112"/>
      <c r="E20" s="227"/>
      <c r="F20" s="113" t="s">
        <v>36</v>
      </c>
      <c r="G20" s="114">
        <v>0</v>
      </c>
      <c r="H20" s="115">
        <v>7.5</v>
      </c>
      <c r="I20" s="116">
        <f t="shared" si="0"/>
        <v>0</v>
      </c>
    </row>
    <row r="21" spans="1:9" ht="15.75" customHeight="1">
      <c r="A21" s="124"/>
      <c r="B21" s="112"/>
      <c r="C21" s="112"/>
      <c r="D21" s="112"/>
      <c r="E21" s="227"/>
      <c r="F21" s="113" t="s">
        <v>80</v>
      </c>
      <c r="G21" s="114">
        <v>1</v>
      </c>
      <c r="H21" s="115">
        <v>0.5</v>
      </c>
      <c r="I21" s="116">
        <f t="shared" si="0"/>
        <v>0.5</v>
      </c>
    </row>
    <row r="22" spans="1:9" ht="15.75" customHeight="1">
      <c r="A22" s="124"/>
      <c r="B22" s="112"/>
      <c r="C22" s="112"/>
      <c r="D22" s="112"/>
      <c r="E22" s="227"/>
      <c r="F22" s="113" t="s">
        <v>82</v>
      </c>
      <c r="G22" s="114">
        <v>1</v>
      </c>
      <c r="H22" s="115">
        <v>0.5</v>
      </c>
      <c r="I22" s="116">
        <f t="shared" si="0"/>
        <v>0.5</v>
      </c>
    </row>
    <row r="23" spans="1:9" ht="15.75" customHeight="1">
      <c r="A23" s="124"/>
      <c r="B23" s="112"/>
      <c r="C23" s="112"/>
      <c r="D23" s="112"/>
      <c r="E23" s="227"/>
      <c r="F23" s="113" t="s">
        <v>59</v>
      </c>
      <c r="G23" s="114">
        <v>0</v>
      </c>
      <c r="H23" s="115">
        <v>0.25</v>
      </c>
      <c r="I23" s="116">
        <f t="shared" si="0"/>
        <v>0</v>
      </c>
    </row>
    <row r="24" spans="1:9" ht="15.75" customHeight="1">
      <c r="A24" s="125"/>
      <c r="B24" s="118"/>
      <c r="C24" s="118"/>
      <c r="D24" s="118"/>
      <c r="E24" s="268"/>
      <c r="F24" s="119" t="s">
        <v>60</v>
      </c>
      <c r="G24" s="120">
        <v>2450</v>
      </c>
      <c r="H24" s="121">
        <v>0.01</v>
      </c>
      <c r="I24" s="122">
        <f t="shared" si="0"/>
        <v>24.5</v>
      </c>
    </row>
    <row r="25" spans="1:9" ht="15.75" customHeight="1">
      <c r="A25" s="123">
        <v>4</v>
      </c>
      <c r="B25" s="106" t="s">
        <v>630</v>
      </c>
      <c r="C25" s="106" t="s">
        <v>631</v>
      </c>
      <c r="D25" s="106" t="s">
        <v>632</v>
      </c>
      <c r="E25" s="267" t="s">
        <v>637</v>
      </c>
      <c r="F25" s="107" t="s">
        <v>16</v>
      </c>
      <c r="G25" s="108">
        <v>2</v>
      </c>
      <c r="H25" s="109">
        <v>7.5</v>
      </c>
      <c r="I25" s="110">
        <f t="shared" si="0"/>
        <v>15</v>
      </c>
    </row>
    <row r="26" spans="1:9" ht="15.75" customHeight="1">
      <c r="A26" s="124"/>
      <c r="B26" s="112"/>
      <c r="C26" s="112"/>
      <c r="D26" s="112"/>
      <c r="E26" s="227"/>
      <c r="F26" s="113" t="s">
        <v>634</v>
      </c>
      <c r="G26" s="114">
        <v>0</v>
      </c>
      <c r="H26" s="115">
        <v>0.01</v>
      </c>
      <c r="I26" s="116">
        <f t="shared" si="0"/>
        <v>0</v>
      </c>
    </row>
    <row r="27" spans="1:9" ht="15.75" customHeight="1">
      <c r="A27" s="124"/>
      <c r="B27" s="112"/>
      <c r="C27" s="112"/>
      <c r="D27" s="112"/>
      <c r="E27" s="227"/>
      <c r="F27" s="113" t="s">
        <v>36</v>
      </c>
      <c r="G27" s="114">
        <v>0</v>
      </c>
      <c r="H27" s="115">
        <v>7.5</v>
      </c>
      <c r="I27" s="116">
        <f t="shared" si="0"/>
        <v>0</v>
      </c>
    </row>
    <row r="28" spans="1:9" ht="15.75" customHeight="1">
      <c r="A28" s="124"/>
      <c r="B28" s="112"/>
      <c r="C28" s="112"/>
      <c r="D28" s="112"/>
      <c r="E28" s="227"/>
      <c r="F28" s="113" t="s">
        <v>80</v>
      </c>
      <c r="G28" s="114">
        <v>1</v>
      </c>
      <c r="H28" s="115">
        <v>0.5</v>
      </c>
      <c r="I28" s="116">
        <f t="shared" si="0"/>
        <v>0.5</v>
      </c>
    </row>
    <row r="29" spans="1:9" ht="15.75" customHeight="1">
      <c r="A29" s="124"/>
      <c r="B29" s="112"/>
      <c r="C29" s="112"/>
      <c r="D29" s="112"/>
      <c r="E29" s="227"/>
      <c r="F29" s="113" t="s">
        <v>82</v>
      </c>
      <c r="G29" s="114">
        <v>1</v>
      </c>
      <c r="H29" s="115">
        <v>0.5</v>
      </c>
      <c r="I29" s="116">
        <f t="shared" si="0"/>
        <v>0.5</v>
      </c>
    </row>
    <row r="30" spans="1:9" ht="15.75" customHeight="1">
      <c r="A30" s="124"/>
      <c r="B30" s="112"/>
      <c r="C30" s="112"/>
      <c r="D30" s="112"/>
      <c r="E30" s="227"/>
      <c r="F30" s="113" t="s">
        <v>59</v>
      </c>
      <c r="G30" s="114">
        <v>0</v>
      </c>
      <c r="H30" s="115">
        <v>0.25</v>
      </c>
      <c r="I30" s="116">
        <f t="shared" si="0"/>
        <v>0</v>
      </c>
    </row>
    <row r="31" spans="1:9" ht="15.75" customHeight="1">
      <c r="A31" s="125"/>
      <c r="B31" s="118"/>
      <c r="C31" s="118"/>
      <c r="D31" s="118"/>
      <c r="E31" s="268"/>
      <c r="F31" s="119" t="s">
        <v>60</v>
      </c>
      <c r="G31" s="120">
        <v>2340</v>
      </c>
      <c r="H31" s="121">
        <v>0.01</v>
      </c>
      <c r="I31" s="122">
        <f t="shared" si="0"/>
        <v>23.400000000000002</v>
      </c>
    </row>
    <row r="32" spans="1:9" ht="15.75" customHeight="1">
      <c r="A32" s="123">
        <v>5</v>
      </c>
      <c r="B32" s="106" t="s">
        <v>630</v>
      </c>
      <c r="C32" s="106" t="s">
        <v>631</v>
      </c>
      <c r="D32" s="106" t="s">
        <v>632</v>
      </c>
      <c r="E32" s="267" t="s">
        <v>638</v>
      </c>
      <c r="F32" s="107" t="s">
        <v>16</v>
      </c>
      <c r="G32" s="108">
        <v>2</v>
      </c>
      <c r="H32" s="109">
        <v>7.5</v>
      </c>
      <c r="I32" s="110">
        <f t="shared" si="0"/>
        <v>15</v>
      </c>
    </row>
    <row r="33" spans="1:9" ht="15.75" customHeight="1">
      <c r="A33" s="124"/>
      <c r="B33" s="112"/>
      <c r="C33" s="112"/>
      <c r="D33" s="112"/>
      <c r="E33" s="227"/>
      <c r="F33" s="113" t="s">
        <v>634</v>
      </c>
      <c r="G33" s="114">
        <v>0</v>
      </c>
      <c r="H33" s="115">
        <v>0.01</v>
      </c>
      <c r="I33" s="116">
        <f t="shared" si="0"/>
        <v>0</v>
      </c>
    </row>
    <row r="34" spans="1:9" ht="15.75" customHeight="1">
      <c r="A34" s="124"/>
      <c r="B34" s="112"/>
      <c r="C34" s="112"/>
      <c r="D34" s="112"/>
      <c r="E34" s="227"/>
      <c r="F34" s="113" t="s">
        <v>36</v>
      </c>
      <c r="G34" s="114">
        <v>0</v>
      </c>
      <c r="H34" s="115">
        <v>7.5</v>
      </c>
      <c r="I34" s="116">
        <f t="shared" si="0"/>
        <v>0</v>
      </c>
    </row>
    <row r="35" spans="1:9" ht="15.75" customHeight="1">
      <c r="A35" s="124"/>
      <c r="B35" s="112"/>
      <c r="C35" s="112"/>
      <c r="D35" s="112"/>
      <c r="E35" s="227"/>
      <c r="F35" s="113" t="s">
        <v>80</v>
      </c>
      <c r="G35" s="114">
        <v>1</v>
      </c>
      <c r="H35" s="115">
        <v>0.5</v>
      </c>
      <c r="I35" s="116">
        <f t="shared" si="0"/>
        <v>0.5</v>
      </c>
    </row>
    <row r="36" spans="1:9" ht="15.75" customHeight="1">
      <c r="A36" s="124"/>
      <c r="B36" s="112"/>
      <c r="C36" s="112"/>
      <c r="D36" s="112"/>
      <c r="E36" s="227"/>
      <c r="F36" s="113" t="s">
        <v>82</v>
      </c>
      <c r="G36" s="114">
        <v>0</v>
      </c>
      <c r="H36" s="115">
        <v>0.5</v>
      </c>
      <c r="I36" s="116">
        <f t="shared" si="0"/>
        <v>0</v>
      </c>
    </row>
    <row r="37" spans="1:9" ht="15.75" customHeight="1">
      <c r="A37" s="124"/>
      <c r="B37" s="112"/>
      <c r="C37" s="112"/>
      <c r="D37" s="112"/>
      <c r="E37" s="227"/>
      <c r="F37" s="113" t="s">
        <v>59</v>
      </c>
      <c r="G37" s="114">
        <v>0</v>
      </c>
      <c r="H37" s="115">
        <v>0.25</v>
      </c>
      <c r="I37" s="116">
        <f t="shared" si="0"/>
        <v>0</v>
      </c>
    </row>
    <row r="38" spans="1:9" ht="15.75" customHeight="1">
      <c r="A38" s="125"/>
      <c r="B38" s="118"/>
      <c r="C38" s="118"/>
      <c r="D38" s="118"/>
      <c r="E38" s="268"/>
      <c r="F38" s="119" t="s">
        <v>60</v>
      </c>
      <c r="G38" s="120">
        <v>1800</v>
      </c>
      <c r="H38" s="121">
        <v>0.01</v>
      </c>
      <c r="I38" s="122">
        <f t="shared" si="0"/>
        <v>18</v>
      </c>
    </row>
    <row r="39" spans="1:9" ht="15" customHeight="1">
      <c r="A39" s="123">
        <v>6</v>
      </c>
      <c r="B39" s="106" t="s">
        <v>630</v>
      </c>
      <c r="C39" s="106" t="s">
        <v>631</v>
      </c>
      <c r="D39" s="106" t="s">
        <v>632</v>
      </c>
      <c r="E39" s="267" t="s">
        <v>639</v>
      </c>
      <c r="F39" s="107" t="s">
        <v>16</v>
      </c>
      <c r="G39" s="108">
        <v>2</v>
      </c>
      <c r="H39" s="109">
        <v>7.5</v>
      </c>
      <c r="I39" s="110">
        <f t="shared" si="0"/>
        <v>15</v>
      </c>
    </row>
    <row r="40" spans="1:9" ht="15.75" customHeight="1">
      <c r="A40" s="124"/>
      <c r="B40" s="112"/>
      <c r="C40" s="112"/>
      <c r="D40" s="112"/>
      <c r="E40" s="227"/>
      <c r="F40" s="113" t="s">
        <v>634</v>
      </c>
      <c r="G40" s="114">
        <v>0</v>
      </c>
      <c r="H40" s="115">
        <v>0.01</v>
      </c>
      <c r="I40" s="116">
        <f t="shared" si="0"/>
        <v>0</v>
      </c>
    </row>
    <row r="41" spans="1:9" ht="15.75" customHeight="1">
      <c r="A41" s="124"/>
      <c r="B41" s="112"/>
      <c r="C41" s="112"/>
      <c r="D41" s="112"/>
      <c r="E41" s="227"/>
      <c r="F41" s="113" t="s">
        <v>36</v>
      </c>
      <c r="G41" s="114">
        <v>0</v>
      </c>
      <c r="H41" s="115">
        <v>7.5</v>
      </c>
      <c r="I41" s="116">
        <f t="shared" si="0"/>
        <v>0</v>
      </c>
    </row>
    <row r="42" spans="1:9" ht="15.75" customHeight="1">
      <c r="A42" s="124"/>
      <c r="B42" s="112"/>
      <c r="C42" s="112"/>
      <c r="D42" s="112"/>
      <c r="E42" s="227"/>
      <c r="F42" s="113" t="s">
        <v>80</v>
      </c>
      <c r="G42" s="114">
        <v>1</v>
      </c>
      <c r="H42" s="115">
        <v>0.5</v>
      </c>
      <c r="I42" s="116">
        <f t="shared" si="0"/>
        <v>0.5</v>
      </c>
    </row>
    <row r="43" spans="1:9" ht="15.75" customHeight="1">
      <c r="A43" s="124"/>
      <c r="B43" s="112"/>
      <c r="C43" s="112"/>
      <c r="D43" s="112"/>
      <c r="E43" s="227"/>
      <c r="F43" s="113" t="s">
        <v>82</v>
      </c>
      <c r="G43" s="114">
        <v>0</v>
      </c>
      <c r="H43" s="115">
        <v>0.5</v>
      </c>
      <c r="I43" s="116">
        <f t="shared" si="0"/>
        <v>0</v>
      </c>
    </row>
    <row r="44" spans="1:9" ht="15.75" customHeight="1">
      <c r="A44" s="124"/>
      <c r="B44" s="112"/>
      <c r="C44" s="112"/>
      <c r="D44" s="112"/>
      <c r="E44" s="227"/>
      <c r="F44" s="113" t="s">
        <v>59</v>
      </c>
      <c r="G44" s="114">
        <v>0</v>
      </c>
      <c r="H44" s="115">
        <v>0.25</v>
      </c>
      <c r="I44" s="116">
        <f t="shared" si="0"/>
        <v>0</v>
      </c>
    </row>
    <row r="45" spans="1:9" ht="15.75" customHeight="1">
      <c r="A45" s="125"/>
      <c r="B45" s="118"/>
      <c r="C45" s="118"/>
      <c r="D45" s="118"/>
      <c r="E45" s="268"/>
      <c r="F45" s="119" t="s">
        <v>60</v>
      </c>
      <c r="G45" s="120">
        <v>1940</v>
      </c>
      <c r="H45" s="121">
        <v>0.01</v>
      </c>
      <c r="I45" s="122">
        <f t="shared" si="0"/>
        <v>19.400000000000002</v>
      </c>
    </row>
    <row r="46" spans="1:9" ht="15.75" customHeight="1">
      <c r="A46" s="123">
        <v>7</v>
      </c>
      <c r="B46" s="106" t="s">
        <v>630</v>
      </c>
      <c r="C46" s="106" t="s">
        <v>631</v>
      </c>
      <c r="D46" s="106" t="s">
        <v>632</v>
      </c>
      <c r="E46" s="267" t="s">
        <v>640</v>
      </c>
      <c r="F46" s="107" t="s">
        <v>16</v>
      </c>
      <c r="G46" s="108">
        <v>2</v>
      </c>
      <c r="H46" s="109">
        <v>7.5</v>
      </c>
      <c r="I46" s="110">
        <f t="shared" si="0"/>
        <v>15</v>
      </c>
    </row>
    <row r="47" spans="1:9" ht="15.75" customHeight="1">
      <c r="A47" s="124"/>
      <c r="B47" s="112"/>
      <c r="C47" s="112"/>
      <c r="D47" s="112"/>
      <c r="E47" s="227"/>
      <c r="F47" s="113" t="s">
        <v>634</v>
      </c>
      <c r="G47" s="114">
        <v>0</v>
      </c>
      <c r="H47" s="115">
        <v>0.01</v>
      </c>
      <c r="I47" s="116">
        <f t="shared" si="0"/>
        <v>0</v>
      </c>
    </row>
    <row r="48" spans="1:9" ht="15.75" customHeight="1">
      <c r="A48" s="124"/>
      <c r="B48" s="112"/>
      <c r="C48" s="112"/>
      <c r="D48" s="112"/>
      <c r="E48" s="227"/>
      <c r="F48" s="113" t="s">
        <v>36</v>
      </c>
      <c r="G48" s="114"/>
      <c r="H48" s="115">
        <v>7.5</v>
      </c>
      <c r="I48" s="116">
        <f t="shared" si="0"/>
        <v>0</v>
      </c>
    </row>
    <row r="49" spans="1:9" ht="15.75" customHeight="1">
      <c r="A49" s="124"/>
      <c r="B49" s="112"/>
      <c r="C49" s="112"/>
      <c r="D49" s="112"/>
      <c r="E49" s="227"/>
      <c r="F49" s="113" t="s">
        <v>80</v>
      </c>
      <c r="G49" s="114">
        <v>1</v>
      </c>
      <c r="H49" s="115">
        <v>0.5</v>
      </c>
      <c r="I49" s="116">
        <f t="shared" si="0"/>
        <v>0.5</v>
      </c>
    </row>
    <row r="50" spans="1:9" ht="15.75" customHeight="1">
      <c r="A50" s="124"/>
      <c r="B50" s="112"/>
      <c r="C50" s="112"/>
      <c r="D50" s="112"/>
      <c r="E50" s="227"/>
      <c r="F50" s="113" t="s">
        <v>82</v>
      </c>
      <c r="G50" s="114">
        <v>0</v>
      </c>
      <c r="H50" s="115">
        <v>0.5</v>
      </c>
      <c r="I50" s="116">
        <f t="shared" si="0"/>
        <v>0</v>
      </c>
    </row>
    <row r="51" spans="1:9" ht="15.75" customHeight="1">
      <c r="A51" s="124"/>
      <c r="B51" s="112"/>
      <c r="C51" s="112"/>
      <c r="D51" s="112"/>
      <c r="E51" s="227"/>
      <c r="F51" s="113" t="s">
        <v>59</v>
      </c>
      <c r="G51" s="114">
        <v>0</v>
      </c>
      <c r="H51" s="115">
        <v>0.25</v>
      </c>
      <c r="I51" s="116">
        <f t="shared" si="0"/>
        <v>0</v>
      </c>
    </row>
    <row r="52" spans="1:9" ht="15.75" customHeight="1">
      <c r="A52" s="125"/>
      <c r="B52" s="118"/>
      <c r="C52" s="118"/>
      <c r="D52" s="118"/>
      <c r="E52" s="268"/>
      <c r="F52" s="119" t="s">
        <v>60</v>
      </c>
      <c r="G52" s="120">
        <v>2000</v>
      </c>
      <c r="H52" s="121">
        <v>0.01</v>
      </c>
      <c r="I52" s="122">
        <f t="shared" si="0"/>
        <v>20</v>
      </c>
    </row>
    <row r="53" spans="1:9" ht="15.75" customHeight="1">
      <c r="A53" s="105">
        <v>8</v>
      </c>
      <c r="B53" s="106" t="s">
        <v>630</v>
      </c>
      <c r="C53" s="106" t="s">
        <v>631</v>
      </c>
      <c r="D53" s="106" t="s">
        <v>632</v>
      </c>
      <c r="E53" s="267" t="s">
        <v>641</v>
      </c>
      <c r="F53" s="107" t="s">
        <v>16</v>
      </c>
      <c r="G53" s="108">
        <v>2</v>
      </c>
      <c r="H53" s="109">
        <v>7.5</v>
      </c>
      <c r="I53" s="110">
        <f t="shared" si="0"/>
        <v>15</v>
      </c>
    </row>
    <row r="54" spans="1:9" ht="15.75" customHeight="1">
      <c r="A54" s="111"/>
      <c r="B54" s="112"/>
      <c r="C54" s="112"/>
      <c r="D54" s="112"/>
      <c r="E54" s="227"/>
      <c r="F54" s="113" t="s">
        <v>634</v>
      </c>
      <c r="G54" s="114">
        <v>0</v>
      </c>
      <c r="H54" s="115">
        <v>0.01</v>
      </c>
      <c r="I54" s="116">
        <f t="shared" si="0"/>
        <v>0</v>
      </c>
    </row>
    <row r="55" spans="1:9" ht="15.75" customHeight="1">
      <c r="A55" s="111"/>
      <c r="B55" s="112"/>
      <c r="C55" s="112"/>
      <c r="D55" s="112"/>
      <c r="E55" s="227"/>
      <c r="F55" s="113" t="s">
        <v>36</v>
      </c>
      <c r="G55" s="114">
        <v>0</v>
      </c>
      <c r="H55" s="115">
        <v>7.5</v>
      </c>
      <c r="I55" s="116">
        <f t="shared" si="0"/>
        <v>0</v>
      </c>
    </row>
    <row r="56" spans="1:9" ht="15.75" customHeight="1">
      <c r="A56" s="111"/>
      <c r="B56" s="112"/>
      <c r="C56" s="112"/>
      <c r="D56" s="112"/>
      <c r="E56" s="227"/>
      <c r="F56" s="113" t="s">
        <v>80</v>
      </c>
      <c r="G56" s="114">
        <v>1</v>
      </c>
      <c r="H56" s="115">
        <v>0.5</v>
      </c>
      <c r="I56" s="116">
        <f t="shared" si="0"/>
        <v>0.5</v>
      </c>
    </row>
    <row r="57" spans="1:9" ht="15.75" customHeight="1">
      <c r="A57" s="111"/>
      <c r="B57" s="112"/>
      <c r="C57" s="112"/>
      <c r="D57" s="112"/>
      <c r="E57" s="227"/>
      <c r="F57" s="113" t="s">
        <v>82</v>
      </c>
      <c r="G57" s="114">
        <v>0</v>
      </c>
      <c r="H57" s="115">
        <v>0.5</v>
      </c>
      <c r="I57" s="116">
        <f t="shared" si="0"/>
        <v>0</v>
      </c>
    </row>
    <row r="58" spans="1:9" ht="15.75" customHeight="1">
      <c r="A58" s="111"/>
      <c r="B58" s="112"/>
      <c r="C58" s="112"/>
      <c r="D58" s="112"/>
      <c r="E58" s="227"/>
      <c r="F58" s="113" t="s">
        <v>59</v>
      </c>
      <c r="G58" s="114">
        <v>0</v>
      </c>
      <c r="H58" s="115">
        <v>0.25</v>
      </c>
      <c r="I58" s="116">
        <f t="shared" si="0"/>
        <v>0</v>
      </c>
    </row>
    <row r="59" spans="1:9" ht="15.75" customHeight="1">
      <c r="A59" s="117"/>
      <c r="B59" s="118"/>
      <c r="C59" s="118"/>
      <c r="D59" s="118"/>
      <c r="E59" s="268"/>
      <c r="F59" s="119" t="s">
        <v>60</v>
      </c>
      <c r="G59" s="120">
        <v>1700</v>
      </c>
      <c r="H59" s="121">
        <v>0.01</v>
      </c>
      <c r="I59" s="122">
        <f t="shared" si="0"/>
        <v>17</v>
      </c>
    </row>
    <row r="60" spans="1:9" ht="15.75" customHeight="1">
      <c r="A60" s="105">
        <v>9</v>
      </c>
      <c r="B60" s="106" t="s">
        <v>630</v>
      </c>
      <c r="C60" s="106" t="s">
        <v>631</v>
      </c>
      <c r="D60" s="106" t="s">
        <v>632</v>
      </c>
      <c r="E60" s="267" t="s">
        <v>642</v>
      </c>
      <c r="F60" s="107" t="s">
        <v>16</v>
      </c>
      <c r="G60" s="108">
        <v>0</v>
      </c>
      <c r="H60" s="109">
        <v>7.5</v>
      </c>
      <c r="I60" s="110">
        <f t="shared" si="0"/>
        <v>0</v>
      </c>
    </row>
    <row r="61" spans="1:9" ht="15.75" customHeight="1">
      <c r="A61" s="111"/>
      <c r="B61" s="112"/>
      <c r="C61" s="112"/>
      <c r="D61" s="112"/>
      <c r="E61" s="227"/>
      <c r="F61" s="113" t="s">
        <v>634</v>
      </c>
      <c r="G61" s="114">
        <v>0</v>
      </c>
      <c r="H61" s="115">
        <v>0.01</v>
      </c>
      <c r="I61" s="116">
        <f t="shared" si="0"/>
        <v>0</v>
      </c>
    </row>
    <row r="62" spans="1:9" ht="15.75" customHeight="1">
      <c r="A62" s="111"/>
      <c r="B62" s="112"/>
      <c r="C62" s="112"/>
      <c r="D62" s="112"/>
      <c r="E62" s="227"/>
      <c r="F62" s="113" t="s">
        <v>36</v>
      </c>
      <c r="G62" s="114">
        <v>1</v>
      </c>
      <c r="H62" s="115">
        <v>7.5</v>
      </c>
      <c r="I62" s="116">
        <f t="shared" si="0"/>
        <v>7.5</v>
      </c>
    </row>
    <row r="63" spans="1:9" ht="15.75" customHeight="1">
      <c r="A63" s="111"/>
      <c r="B63" s="112"/>
      <c r="C63" s="112"/>
      <c r="D63" s="112"/>
      <c r="E63" s="227"/>
      <c r="F63" s="113" t="s">
        <v>80</v>
      </c>
      <c r="G63" s="114">
        <v>1</v>
      </c>
      <c r="H63" s="115">
        <v>0.5</v>
      </c>
      <c r="I63" s="116">
        <f t="shared" si="0"/>
        <v>0.5</v>
      </c>
    </row>
    <row r="64" spans="1:9" ht="15.75" customHeight="1">
      <c r="A64" s="111"/>
      <c r="B64" s="112"/>
      <c r="C64" s="112"/>
      <c r="D64" s="112"/>
      <c r="E64" s="227"/>
      <c r="F64" s="113" t="s">
        <v>82</v>
      </c>
      <c r="G64" s="114">
        <v>0</v>
      </c>
      <c r="H64" s="115">
        <v>0.5</v>
      </c>
      <c r="I64" s="116">
        <f t="shared" si="0"/>
        <v>0</v>
      </c>
    </row>
    <row r="65" spans="1:9" ht="15.75" customHeight="1">
      <c r="A65" s="111"/>
      <c r="B65" s="112"/>
      <c r="C65" s="112"/>
      <c r="D65" s="112"/>
      <c r="E65" s="227"/>
      <c r="F65" s="113" t="s">
        <v>59</v>
      </c>
      <c r="G65" s="114">
        <v>0</v>
      </c>
      <c r="H65" s="115">
        <v>0.25</v>
      </c>
      <c r="I65" s="116">
        <f t="shared" si="0"/>
        <v>0</v>
      </c>
    </row>
    <row r="66" spans="1:9" ht="15.75" customHeight="1">
      <c r="A66" s="117"/>
      <c r="B66" s="118"/>
      <c r="C66" s="118"/>
      <c r="D66" s="118"/>
      <c r="E66" s="268"/>
      <c r="F66" s="119" t="s">
        <v>60</v>
      </c>
      <c r="G66" s="120">
        <v>1950</v>
      </c>
      <c r="H66" s="121">
        <v>0.01</v>
      </c>
      <c r="I66" s="122">
        <f t="shared" si="0"/>
        <v>19.5</v>
      </c>
    </row>
    <row r="67" spans="1:9" ht="15.75" customHeight="1">
      <c r="A67" s="105">
        <v>10</v>
      </c>
      <c r="B67" s="106" t="s">
        <v>630</v>
      </c>
      <c r="C67" s="106" t="s">
        <v>631</v>
      </c>
      <c r="D67" s="106" t="s">
        <v>632</v>
      </c>
      <c r="E67" s="267" t="s">
        <v>643</v>
      </c>
      <c r="F67" s="107" t="s">
        <v>16</v>
      </c>
      <c r="G67" s="108">
        <v>0</v>
      </c>
      <c r="H67" s="109">
        <v>7.5</v>
      </c>
      <c r="I67" s="110">
        <f t="shared" si="0"/>
        <v>0</v>
      </c>
    </row>
    <row r="68" spans="1:9" ht="15.75" customHeight="1">
      <c r="A68" s="111"/>
      <c r="B68" s="112"/>
      <c r="C68" s="112"/>
      <c r="D68" s="112"/>
      <c r="E68" s="227"/>
      <c r="F68" s="113" t="s">
        <v>634</v>
      </c>
      <c r="G68" s="114">
        <v>0</v>
      </c>
      <c r="H68" s="115">
        <v>0.01</v>
      </c>
      <c r="I68" s="116">
        <f t="shared" si="0"/>
        <v>0</v>
      </c>
    </row>
    <row r="69" spans="1:9" ht="15.75" customHeight="1">
      <c r="A69" s="111"/>
      <c r="B69" s="112"/>
      <c r="C69" s="112"/>
      <c r="D69" s="112"/>
      <c r="E69" s="227"/>
      <c r="F69" s="113" t="s">
        <v>36</v>
      </c>
      <c r="G69" s="114">
        <v>1</v>
      </c>
      <c r="H69" s="115">
        <v>7.5</v>
      </c>
      <c r="I69" s="116">
        <f t="shared" si="0"/>
        <v>7.5</v>
      </c>
    </row>
    <row r="70" spans="1:9" ht="15.75" customHeight="1">
      <c r="A70" s="111"/>
      <c r="B70" s="112"/>
      <c r="C70" s="112"/>
      <c r="D70" s="112"/>
      <c r="E70" s="227"/>
      <c r="F70" s="113" t="s">
        <v>80</v>
      </c>
      <c r="G70" s="114">
        <v>1</v>
      </c>
      <c r="H70" s="115">
        <v>0.5</v>
      </c>
      <c r="I70" s="116">
        <f t="shared" si="0"/>
        <v>0.5</v>
      </c>
    </row>
    <row r="71" spans="1:9" ht="15.75" customHeight="1">
      <c r="A71" s="111"/>
      <c r="B71" s="112"/>
      <c r="C71" s="112"/>
      <c r="D71" s="112"/>
      <c r="E71" s="227"/>
      <c r="F71" s="113" t="s">
        <v>82</v>
      </c>
      <c r="G71" s="114">
        <v>0</v>
      </c>
      <c r="H71" s="115">
        <v>0.5</v>
      </c>
      <c r="I71" s="116">
        <f t="shared" si="0"/>
        <v>0</v>
      </c>
    </row>
    <row r="72" spans="1:9" ht="15.75" customHeight="1">
      <c r="A72" s="111"/>
      <c r="B72" s="112"/>
      <c r="C72" s="112"/>
      <c r="D72" s="112"/>
      <c r="E72" s="227"/>
      <c r="F72" s="113" t="s">
        <v>59</v>
      </c>
      <c r="G72" s="114"/>
      <c r="H72" s="115">
        <v>0.25</v>
      </c>
      <c r="I72" s="116">
        <f t="shared" si="0"/>
        <v>0</v>
      </c>
    </row>
    <row r="73" spans="1:9" ht="15.75" customHeight="1">
      <c r="A73" s="111"/>
      <c r="B73" s="112"/>
      <c r="C73" s="112"/>
      <c r="D73" s="112"/>
      <c r="E73" s="228"/>
      <c r="F73" s="113" t="s">
        <v>60</v>
      </c>
      <c r="G73" s="114">
        <v>2070</v>
      </c>
      <c r="H73" s="115">
        <v>0.01</v>
      </c>
      <c r="I73" s="116">
        <f t="shared" si="0"/>
        <v>20.7</v>
      </c>
    </row>
    <row r="74" spans="1:9" ht="15.75" customHeight="1">
      <c r="A74" s="126"/>
      <c r="B74" s="127"/>
      <c r="C74" s="127"/>
      <c r="D74" s="127"/>
      <c r="E74" s="127"/>
      <c r="F74" s="128" t="s">
        <v>117</v>
      </c>
      <c r="G74" s="129"/>
      <c r="H74" s="127"/>
      <c r="I74" s="130">
        <f>SUM(I4:I73)</f>
        <v>344</v>
      </c>
    </row>
    <row r="75" spans="1:9" ht="15" customHeight="1">
      <c r="A75" s="131">
        <v>1</v>
      </c>
      <c r="B75" s="106" t="s">
        <v>125</v>
      </c>
      <c r="C75" s="106" t="s">
        <v>631</v>
      </c>
      <c r="D75" s="132" t="s">
        <v>644</v>
      </c>
      <c r="E75" s="269" t="s">
        <v>645</v>
      </c>
      <c r="F75" s="107" t="s">
        <v>16</v>
      </c>
      <c r="G75" s="108">
        <v>1</v>
      </c>
      <c r="H75" s="109">
        <v>7.5</v>
      </c>
      <c r="I75" s="110">
        <f t="shared" ref="I75:I214" si="1">H75*G75</f>
        <v>7.5</v>
      </c>
    </row>
    <row r="76" spans="1:9" ht="15.75" customHeight="1">
      <c r="A76" s="133"/>
      <c r="B76" s="112"/>
      <c r="C76" s="112"/>
      <c r="D76" s="134"/>
      <c r="E76" s="227"/>
      <c r="F76" s="113" t="s">
        <v>634</v>
      </c>
      <c r="G76" s="114">
        <v>0</v>
      </c>
      <c r="H76" s="115">
        <v>0.01</v>
      </c>
      <c r="I76" s="116">
        <f t="shared" si="1"/>
        <v>0</v>
      </c>
    </row>
    <row r="77" spans="1:9" ht="15.75" customHeight="1">
      <c r="A77" s="133"/>
      <c r="B77" s="112"/>
      <c r="C77" s="112"/>
      <c r="D77" s="134"/>
      <c r="E77" s="227"/>
      <c r="F77" s="113" t="s">
        <v>36</v>
      </c>
      <c r="G77" s="114">
        <v>0</v>
      </c>
      <c r="H77" s="115">
        <v>7.5</v>
      </c>
      <c r="I77" s="116">
        <f t="shared" si="1"/>
        <v>0</v>
      </c>
    </row>
    <row r="78" spans="1:9" ht="15.75" customHeight="1">
      <c r="A78" s="133"/>
      <c r="B78" s="112"/>
      <c r="C78" s="112"/>
      <c r="D78" s="134"/>
      <c r="E78" s="227"/>
      <c r="F78" s="113" t="s">
        <v>80</v>
      </c>
      <c r="G78" s="114">
        <v>1</v>
      </c>
      <c r="H78" s="115">
        <v>0.5</v>
      </c>
      <c r="I78" s="116">
        <f t="shared" si="1"/>
        <v>0.5</v>
      </c>
    </row>
    <row r="79" spans="1:9" ht="15.75" customHeight="1">
      <c r="A79" s="133"/>
      <c r="B79" s="112"/>
      <c r="C79" s="112"/>
      <c r="D79" s="134"/>
      <c r="E79" s="227"/>
      <c r="F79" s="113" t="s">
        <v>82</v>
      </c>
      <c r="G79" s="114">
        <v>1</v>
      </c>
      <c r="H79" s="115">
        <v>0.5</v>
      </c>
      <c r="I79" s="116">
        <f t="shared" si="1"/>
        <v>0.5</v>
      </c>
    </row>
    <row r="80" spans="1:9" ht="15.75" customHeight="1">
      <c r="A80" s="133"/>
      <c r="B80" s="112"/>
      <c r="C80" s="112"/>
      <c r="D80" s="134"/>
      <c r="E80" s="227"/>
      <c r="F80" s="113" t="s">
        <v>59</v>
      </c>
      <c r="G80" s="114">
        <v>0</v>
      </c>
      <c r="H80" s="115">
        <v>0.25</v>
      </c>
      <c r="I80" s="116">
        <f t="shared" si="1"/>
        <v>0</v>
      </c>
    </row>
    <row r="81" spans="1:9" ht="15.75" customHeight="1">
      <c r="A81" s="135"/>
      <c r="B81" s="118"/>
      <c r="C81" s="118"/>
      <c r="D81" s="136"/>
      <c r="E81" s="268"/>
      <c r="F81" s="119" t="s">
        <v>60</v>
      </c>
      <c r="G81" s="120">
        <v>1000</v>
      </c>
      <c r="H81" s="121">
        <v>0.01</v>
      </c>
      <c r="I81" s="122">
        <f t="shared" si="1"/>
        <v>10</v>
      </c>
    </row>
    <row r="82" spans="1:9" ht="15.75" customHeight="1">
      <c r="A82" s="131">
        <v>2</v>
      </c>
      <c r="B82" s="106" t="s">
        <v>125</v>
      </c>
      <c r="C82" s="106" t="s">
        <v>631</v>
      </c>
      <c r="D82" s="132" t="s">
        <v>644</v>
      </c>
      <c r="E82" s="269" t="s">
        <v>646</v>
      </c>
      <c r="F82" s="107" t="s">
        <v>16</v>
      </c>
      <c r="G82" s="108">
        <v>1</v>
      </c>
      <c r="H82" s="109">
        <v>7.5</v>
      </c>
      <c r="I82" s="110">
        <f t="shared" si="1"/>
        <v>7.5</v>
      </c>
    </row>
    <row r="83" spans="1:9" ht="15.75" customHeight="1">
      <c r="A83" s="133"/>
      <c r="B83" s="112"/>
      <c r="C83" s="112"/>
      <c r="D83" s="134"/>
      <c r="E83" s="227"/>
      <c r="F83" s="113" t="s">
        <v>634</v>
      </c>
      <c r="G83" s="114">
        <v>0</v>
      </c>
      <c r="H83" s="115">
        <v>0.01</v>
      </c>
      <c r="I83" s="116">
        <f t="shared" si="1"/>
        <v>0</v>
      </c>
    </row>
    <row r="84" spans="1:9" ht="15.75" customHeight="1">
      <c r="A84" s="133"/>
      <c r="B84" s="112"/>
      <c r="C84" s="112"/>
      <c r="D84" s="134"/>
      <c r="E84" s="227"/>
      <c r="F84" s="113" t="s">
        <v>36</v>
      </c>
      <c r="G84" s="114"/>
      <c r="H84" s="115">
        <v>7.5</v>
      </c>
      <c r="I84" s="116">
        <f t="shared" si="1"/>
        <v>0</v>
      </c>
    </row>
    <row r="85" spans="1:9" ht="15.75" customHeight="1">
      <c r="A85" s="133"/>
      <c r="B85" s="112"/>
      <c r="C85" s="112"/>
      <c r="D85" s="134"/>
      <c r="E85" s="227"/>
      <c r="F85" s="113" t="s">
        <v>80</v>
      </c>
      <c r="G85" s="114">
        <v>1</v>
      </c>
      <c r="H85" s="115">
        <v>0.5</v>
      </c>
      <c r="I85" s="116">
        <f t="shared" si="1"/>
        <v>0.5</v>
      </c>
    </row>
    <row r="86" spans="1:9" ht="15.75" customHeight="1">
      <c r="A86" s="133"/>
      <c r="B86" s="112"/>
      <c r="C86" s="112"/>
      <c r="D86" s="134"/>
      <c r="E86" s="227"/>
      <c r="F86" s="113" t="s">
        <v>82</v>
      </c>
      <c r="G86" s="114">
        <v>1</v>
      </c>
      <c r="H86" s="115">
        <v>0.5</v>
      </c>
      <c r="I86" s="116">
        <f t="shared" si="1"/>
        <v>0.5</v>
      </c>
    </row>
    <row r="87" spans="1:9" ht="15.75" customHeight="1">
      <c r="A87" s="133"/>
      <c r="B87" s="112"/>
      <c r="C87" s="112"/>
      <c r="D87" s="134"/>
      <c r="E87" s="227"/>
      <c r="F87" s="113" t="s">
        <v>59</v>
      </c>
      <c r="G87" s="114">
        <v>0</v>
      </c>
      <c r="H87" s="115">
        <v>0.25</v>
      </c>
      <c r="I87" s="116">
        <f t="shared" si="1"/>
        <v>0</v>
      </c>
    </row>
    <row r="88" spans="1:9" ht="15.75" customHeight="1">
      <c r="A88" s="135"/>
      <c r="B88" s="118"/>
      <c r="C88" s="118"/>
      <c r="D88" s="136"/>
      <c r="E88" s="268"/>
      <c r="F88" s="119" t="s">
        <v>60</v>
      </c>
      <c r="G88" s="120">
        <v>850</v>
      </c>
      <c r="H88" s="121">
        <v>0.01</v>
      </c>
      <c r="I88" s="122">
        <f t="shared" si="1"/>
        <v>8.5</v>
      </c>
    </row>
    <row r="89" spans="1:9" ht="15.75" customHeight="1">
      <c r="A89" s="131">
        <v>3</v>
      </c>
      <c r="B89" s="106" t="s">
        <v>125</v>
      </c>
      <c r="C89" s="106" t="s">
        <v>631</v>
      </c>
      <c r="D89" s="132" t="s">
        <v>647</v>
      </c>
      <c r="E89" s="269" t="s">
        <v>648</v>
      </c>
      <c r="F89" s="107" t="s">
        <v>16</v>
      </c>
      <c r="G89" s="108">
        <v>1</v>
      </c>
      <c r="H89" s="109">
        <v>7.5</v>
      </c>
      <c r="I89" s="110">
        <f t="shared" si="1"/>
        <v>7.5</v>
      </c>
    </row>
    <row r="90" spans="1:9" ht="15.75" customHeight="1">
      <c r="A90" s="133"/>
      <c r="B90" s="112"/>
      <c r="C90" s="112"/>
      <c r="D90" s="134"/>
      <c r="E90" s="227"/>
      <c r="F90" s="113" t="s">
        <v>634</v>
      </c>
      <c r="G90" s="114">
        <v>0</v>
      </c>
      <c r="H90" s="115">
        <v>0.01</v>
      </c>
      <c r="I90" s="116">
        <f t="shared" si="1"/>
        <v>0</v>
      </c>
    </row>
    <row r="91" spans="1:9" ht="15.75" customHeight="1">
      <c r="A91" s="133"/>
      <c r="B91" s="112"/>
      <c r="C91" s="112"/>
      <c r="D91" s="134"/>
      <c r="E91" s="227"/>
      <c r="F91" s="113" t="s">
        <v>36</v>
      </c>
      <c r="G91" s="114"/>
      <c r="H91" s="115">
        <v>7.5</v>
      </c>
      <c r="I91" s="116">
        <f t="shared" si="1"/>
        <v>0</v>
      </c>
    </row>
    <row r="92" spans="1:9" ht="15.75" customHeight="1">
      <c r="A92" s="133"/>
      <c r="B92" s="112"/>
      <c r="C92" s="112"/>
      <c r="D92" s="134"/>
      <c r="E92" s="227"/>
      <c r="F92" s="113" t="s">
        <v>80</v>
      </c>
      <c r="G92" s="114">
        <v>1</v>
      </c>
      <c r="H92" s="115">
        <v>0.5</v>
      </c>
      <c r="I92" s="116">
        <f t="shared" si="1"/>
        <v>0.5</v>
      </c>
    </row>
    <row r="93" spans="1:9" ht="15.75" customHeight="1">
      <c r="A93" s="133"/>
      <c r="B93" s="112"/>
      <c r="C93" s="112"/>
      <c r="D93" s="134"/>
      <c r="E93" s="227"/>
      <c r="F93" s="113" t="s">
        <v>82</v>
      </c>
      <c r="G93" s="114">
        <v>1</v>
      </c>
      <c r="H93" s="115">
        <v>0.5</v>
      </c>
      <c r="I93" s="116">
        <f t="shared" si="1"/>
        <v>0.5</v>
      </c>
    </row>
    <row r="94" spans="1:9" ht="15.75" customHeight="1">
      <c r="A94" s="133"/>
      <c r="B94" s="112"/>
      <c r="C94" s="112"/>
      <c r="D94" s="134"/>
      <c r="E94" s="227"/>
      <c r="F94" s="113" t="s">
        <v>59</v>
      </c>
      <c r="G94" s="114">
        <v>0</v>
      </c>
      <c r="H94" s="115">
        <v>0.25</v>
      </c>
      <c r="I94" s="116">
        <f t="shared" si="1"/>
        <v>0</v>
      </c>
    </row>
    <row r="95" spans="1:9" ht="15.75" customHeight="1">
      <c r="A95" s="135"/>
      <c r="B95" s="118"/>
      <c r="C95" s="118"/>
      <c r="D95" s="136"/>
      <c r="E95" s="268"/>
      <c r="F95" s="119" t="s">
        <v>60</v>
      </c>
      <c r="G95" s="120">
        <v>750</v>
      </c>
      <c r="H95" s="121">
        <v>0.01</v>
      </c>
      <c r="I95" s="122">
        <f t="shared" si="1"/>
        <v>7.5</v>
      </c>
    </row>
    <row r="96" spans="1:9" ht="15.75" customHeight="1">
      <c r="A96" s="131">
        <v>4</v>
      </c>
      <c r="B96" s="106" t="s">
        <v>125</v>
      </c>
      <c r="C96" s="106" t="s">
        <v>631</v>
      </c>
      <c r="D96" s="132" t="s">
        <v>647</v>
      </c>
      <c r="E96" s="269" t="s">
        <v>649</v>
      </c>
      <c r="F96" s="107" t="s">
        <v>16</v>
      </c>
      <c r="G96" s="108">
        <v>1</v>
      </c>
      <c r="H96" s="109">
        <v>7.5</v>
      </c>
      <c r="I96" s="110">
        <f t="shared" si="1"/>
        <v>7.5</v>
      </c>
    </row>
    <row r="97" spans="1:9" ht="15.75" customHeight="1">
      <c r="A97" s="133"/>
      <c r="B97" s="112"/>
      <c r="C97" s="112"/>
      <c r="D97" s="134"/>
      <c r="E97" s="227"/>
      <c r="F97" s="113" t="s">
        <v>634</v>
      </c>
      <c r="G97" s="114">
        <v>0</v>
      </c>
      <c r="H97" s="115">
        <v>0.01</v>
      </c>
      <c r="I97" s="116">
        <f t="shared" si="1"/>
        <v>0</v>
      </c>
    </row>
    <row r="98" spans="1:9" ht="15.75" customHeight="1">
      <c r="A98" s="133"/>
      <c r="B98" s="112"/>
      <c r="C98" s="112"/>
      <c r="D98" s="134"/>
      <c r="E98" s="227"/>
      <c r="F98" s="113" t="s">
        <v>36</v>
      </c>
      <c r="G98" s="114"/>
      <c r="H98" s="115">
        <v>7.5</v>
      </c>
      <c r="I98" s="116">
        <f t="shared" si="1"/>
        <v>0</v>
      </c>
    </row>
    <row r="99" spans="1:9" ht="15.75" customHeight="1">
      <c r="A99" s="133"/>
      <c r="B99" s="112"/>
      <c r="C99" s="112"/>
      <c r="D99" s="134"/>
      <c r="E99" s="227"/>
      <c r="F99" s="113" t="s">
        <v>80</v>
      </c>
      <c r="G99" s="114">
        <v>1</v>
      </c>
      <c r="H99" s="115">
        <v>0.5</v>
      </c>
      <c r="I99" s="116">
        <f t="shared" si="1"/>
        <v>0.5</v>
      </c>
    </row>
    <row r="100" spans="1:9" ht="15.75" customHeight="1">
      <c r="A100" s="133"/>
      <c r="B100" s="112"/>
      <c r="C100" s="112"/>
      <c r="D100" s="134"/>
      <c r="E100" s="227"/>
      <c r="F100" s="113" t="s">
        <v>82</v>
      </c>
      <c r="G100" s="114">
        <v>1</v>
      </c>
      <c r="H100" s="115">
        <v>0.5</v>
      </c>
      <c r="I100" s="116">
        <f t="shared" si="1"/>
        <v>0.5</v>
      </c>
    </row>
    <row r="101" spans="1:9" ht="15.75" customHeight="1">
      <c r="A101" s="133"/>
      <c r="B101" s="112"/>
      <c r="C101" s="112"/>
      <c r="D101" s="134"/>
      <c r="E101" s="227"/>
      <c r="F101" s="113" t="s">
        <v>59</v>
      </c>
      <c r="G101" s="114">
        <v>0</v>
      </c>
      <c r="H101" s="115">
        <v>0.25</v>
      </c>
      <c r="I101" s="116">
        <f t="shared" si="1"/>
        <v>0</v>
      </c>
    </row>
    <row r="102" spans="1:9" ht="15.75" customHeight="1">
      <c r="A102" s="135"/>
      <c r="B102" s="118"/>
      <c r="C102" s="118"/>
      <c r="D102" s="136"/>
      <c r="E102" s="268"/>
      <c r="F102" s="119" t="s">
        <v>60</v>
      </c>
      <c r="G102" s="120">
        <v>950</v>
      </c>
      <c r="H102" s="121">
        <v>0.01</v>
      </c>
      <c r="I102" s="122">
        <f t="shared" si="1"/>
        <v>9.5</v>
      </c>
    </row>
    <row r="103" spans="1:9" ht="15" customHeight="1">
      <c r="A103" s="131">
        <v>5</v>
      </c>
      <c r="B103" s="106" t="s">
        <v>125</v>
      </c>
      <c r="C103" s="106" t="s">
        <v>631</v>
      </c>
      <c r="D103" s="132" t="s">
        <v>644</v>
      </c>
      <c r="E103" s="269" t="s">
        <v>650</v>
      </c>
      <c r="F103" s="107" t="s">
        <v>16</v>
      </c>
      <c r="G103" s="108">
        <v>1</v>
      </c>
      <c r="H103" s="109">
        <v>7.5</v>
      </c>
      <c r="I103" s="110">
        <f t="shared" si="1"/>
        <v>7.5</v>
      </c>
    </row>
    <row r="104" spans="1:9" ht="15.75" customHeight="1">
      <c r="A104" s="133"/>
      <c r="B104" s="112"/>
      <c r="C104" s="112"/>
      <c r="D104" s="134"/>
      <c r="E104" s="227"/>
      <c r="F104" s="113" t="s">
        <v>634</v>
      </c>
      <c r="G104" s="114">
        <v>0</v>
      </c>
      <c r="H104" s="115">
        <v>0.01</v>
      </c>
      <c r="I104" s="116">
        <f t="shared" si="1"/>
        <v>0</v>
      </c>
    </row>
    <row r="105" spans="1:9" ht="15.75" customHeight="1">
      <c r="A105" s="133"/>
      <c r="B105" s="112"/>
      <c r="C105" s="112"/>
      <c r="D105" s="134"/>
      <c r="E105" s="227"/>
      <c r="F105" s="113" t="s">
        <v>36</v>
      </c>
      <c r="G105" s="114"/>
      <c r="H105" s="115">
        <v>7.5</v>
      </c>
      <c r="I105" s="116">
        <f t="shared" si="1"/>
        <v>0</v>
      </c>
    </row>
    <row r="106" spans="1:9" ht="15.75" customHeight="1">
      <c r="A106" s="133"/>
      <c r="B106" s="112"/>
      <c r="C106" s="112"/>
      <c r="D106" s="134"/>
      <c r="E106" s="227"/>
      <c r="F106" s="113" t="s">
        <v>80</v>
      </c>
      <c r="G106" s="114">
        <v>1</v>
      </c>
      <c r="H106" s="115">
        <v>0.5</v>
      </c>
      <c r="I106" s="116">
        <f t="shared" si="1"/>
        <v>0.5</v>
      </c>
    </row>
    <row r="107" spans="1:9" ht="15.75" customHeight="1">
      <c r="A107" s="133"/>
      <c r="B107" s="112"/>
      <c r="C107" s="112"/>
      <c r="D107" s="134"/>
      <c r="E107" s="227"/>
      <c r="F107" s="113" t="s">
        <v>82</v>
      </c>
      <c r="G107" s="114">
        <v>0</v>
      </c>
      <c r="H107" s="115">
        <v>0.5</v>
      </c>
      <c r="I107" s="116">
        <f t="shared" si="1"/>
        <v>0</v>
      </c>
    </row>
    <row r="108" spans="1:9" ht="15.75" customHeight="1">
      <c r="A108" s="133"/>
      <c r="B108" s="112"/>
      <c r="C108" s="112"/>
      <c r="D108" s="134"/>
      <c r="E108" s="227"/>
      <c r="F108" s="113" t="s">
        <v>59</v>
      </c>
      <c r="G108" s="114">
        <v>0</v>
      </c>
      <c r="H108" s="115">
        <v>0.25</v>
      </c>
      <c r="I108" s="116">
        <f t="shared" si="1"/>
        <v>0</v>
      </c>
    </row>
    <row r="109" spans="1:9" ht="15.75" customHeight="1">
      <c r="A109" s="135"/>
      <c r="B109" s="118"/>
      <c r="C109" s="118"/>
      <c r="D109" s="136"/>
      <c r="E109" s="268"/>
      <c r="F109" s="119" t="s">
        <v>60</v>
      </c>
      <c r="G109" s="120">
        <v>1250</v>
      </c>
      <c r="H109" s="121">
        <v>0.01</v>
      </c>
      <c r="I109" s="122">
        <f t="shared" si="1"/>
        <v>12.5</v>
      </c>
    </row>
    <row r="110" spans="1:9" ht="15.75" customHeight="1">
      <c r="A110" s="131">
        <v>6</v>
      </c>
      <c r="B110" s="106" t="s">
        <v>125</v>
      </c>
      <c r="C110" s="106" t="s">
        <v>631</v>
      </c>
      <c r="D110" s="132" t="s">
        <v>644</v>
      </c>
      <c r="E110" s="269" t="s">
        <v>651</v>
      </c>
      <c r="F110" s="107" t="s">
        <v>16</v>
      </c>
      <c r="G110" s="108">
        <v>1</v>
      </c>
      <c r="H110" s="109">
        <v>7.5</v>
      </c>
      <c r="I110" s="110">
        <f t="shared" si="1"/>
        <v>7.5</v>
      </c>
    </row>
    <row r="111" spans="1:9" ht="15.75" customHeight="1">
      <c r="A111" s="133"/>
      <c r="B111" s="112"/>
      <c r="C111" s="112"/>
      <c r="D111" s="134"/>
      <c r="E111" s="227"/>
      <c r="F111" s="113" t="s">
        <v>634</v>
      </c>
      <c r="G111" s="114">
        <v>0</v>
      </c>
      <c r="H111" s="115">
        <v>0.01</v>
      </c>
      <c r="I111" s="116">
        <f t="shared" si="1"/>
        <v>0</v>
      </c>
    </row>
    <row r="112" spans="1:9" ht="15.75" customHeight="1">
      <c r="A112" s="133"/>
      <c r="B112" s="112"/>
      <c r="C112" s="112"/>
      <c r="D112" s="134"/>
      <c r="E112" s="227"/>
      <c r="F112" s="113" t="s">
        <v>36</v>
      </c>
      <c r="G112" s="114"/>
      <c r="H112" s="115">
        <v>7.5</v>
      </c>
      <c r="I112" s="116">
        <f t="shared" si="1"/>
        <v>0</v>
      </c>
    </row>
    <row r="113" spans="1:9" ht="15.75" customHeight="1">
      <c r="A113" s="133"/>
      <c r="B113" s="112"/>
      <c r="C113" s="112"/>
      <c r="D113" s="134"/>
      <c r="E113" s="227"/>
      <c r="F113" s="113" t="s">
        <v>80</v>
      </c>
      <c r="G113" s="114">
        <v>1</v>
      </c>
      <c r="H113" s="115">
        <v>0.5</v>
      </c>
      <c r="I113" s="116">
        <f t="shared" si="1"/>
        <v>0.5</v>
      </c>
    </row>
    <row r="114" spans="1:9" ht="15.75" customHeight="1">
      <c r="A114" s="133"/>
      <c r="B114" s="112"/>
      <c r="C114" s="112"/>
      <c r="D114" s="134"/>
      <c r="E114" s="227"/>
      <c r="F114" s="113" t="s">
        <v>82</v>
      </c>
      <c r="G114" s="114">
        <v>0</v>
      </c>
      <c r="H114" s="115">
        <v>0.5</v>
      </c>
      <c r="I114" s="116">
        <f t="shared" si="1"/>
        <v>0</v>
      </c>
    </row>
    <row r="115" spans="1:9" ht="15.75" customHeight="1">
      <c r="A115" s="133"/>
      <c r="B115" s="112"/>
      <c r="C115" s="112"/>
      <c r="D115" s="134"/>
      <c r="E115" s="227"/>
      <c r="F115" s="113" t="s">
        <v>59</v>
      </c>
      <c r="G115" s="114">
        <v>0</v>
      </c>
      <c r="H115" s="115">
        <v>0.25</v>
      </c>
      <c r="I115" s="116">
        <f t="shared" si="1"/>
        <v>0</v>
      </c>
    </row>
    <row r="116" spans="1:9" ht="15.75" customHeight="1">
      <c r="A116" s="135"/>
      <c r="B116" s="118"/>
      <c r="C116" s="118"/>
      <c r="D116" s="136"/>
      <c r="E116" s="268"/>
      <c r="F116" s="119" t="s">
        <v>60</v>
      </c>
      <c r="G116" s="120">
        <v>1150</v>
      </c>
      <c r="H116" s="121">
        <v>0.01</v>
      </c>
      <c r="I116" s="122">
        <f t="shared" si="1"/>
        <v>11.5</v>
      </c>
    </row>
    <row r="117" spans="1:9" ht="15.75" customHeight="1">
      <c r="A117" s="137">
        <v>7</v>
      </c>
      <c r="B117" s="137" t="s">
        <v>125</v>
      </c>
      <c r="C117" s="137" t="s">
        <v>631</v>
      </c>
      <c r="D117" s="138" t="s">
        <v>647</v>
      </c>
      <c r="E117" s="270" t="s">
        <v>652</v>
      </c>
      <c r="F117" s="139" t="s">
        <v>16</v>
      </c>
      <c r="G117" s="140">
        <v>1</v>
      </c>
      <c r="H117" s="141">
        <v>7.5</v>
      </c>
      <c r="I117" s="142">
        <f t="shared" si="1"/>
        <v>7.5</v>
      </c>
    </row>
    <row r="118" spans="1:9" ht="15.75" customHeight="1">
      <c r="A118" s="112"/>
      <c r="B118" s="112"/>
      <c r="C118" s="112"/>
      <c r="D118" s="134"/>
      <c r="E118" s="227"/>
      <c r="F118" s="113" t="s">
        <v>634</v>
      </c>
      <c r="G118" s="114">
        <v>0</v>
      </c>
      <c r="H118" s="115">
        <v>0.01</v>
      </c>
      <c r="I118" s="143">
        <f t="shared" si="1"/>
        <v>0</v>
      </c>
    </row>
    <row r="119" spans="1:9" ht="15.75" customHeight="1">
      <c r="A119" s="112"/>
      <c r="B119" s="112"/>
      <c r="C119" s="112"/>
      <c r="D119" s="134"/>
      <c r="E119" s="227"/>
      <c r="F119" s="113" t="s">
        <v>36</v>
      </c>
      <c r="G119" s="114"/>
      <c r="H119" s="115">
        <v>7.5</v>
      </c>
      <c r="I119" s="143">
        <f t="shared" si="1"/>
        <v>0</v>
      </c>
    </row>
    <row r="120" spans="1:9" ht="15.75" customHeight="1">
      <c r="A120" s="112"/>
      <c r="B120" s="112"/>
      <c r="C120" s="112"/>
      <c r="D120" s="134"/>
      <c r="E120" s="227"/>
      <c r="F120" s="113" t="s">
        <v>80</v>
      </c>
      <c r="G120" s="114">
        <v>1</v>
      </c>
      <c r="H120" s="115">
        <v>0.5</v>
      </c>
      <c r="I120" s="143">
        <f t="shared" si="1"/>
        <v>0.5</v>
      </c>
    </row>
    <row r="121" spans="1:9" ht="15.75" customHeight="1">
      <c r="A121" s="112"/>
      <c r="B121" s="112"/>
      <c r="C121" s="112"/>
      <c r="D121" s="134"/>
      <c r="E121" s="227"/>
      <c r="F121" s="113" t="s">
        <v>82</v>
      </c>
      <c r="G121" s="114">
        <v>0</v>
      </c>
      <c r="H121" s="115">
        <v>0.5</v>
      </c>
      <c r="I121" s="143">
        <f t="shared" si="1"/>
        <v>0</v>
      </c>
    </row>
    <row r="122" spans="1:9" ht="15.75" customHeight="1">
      <c r="A122" s="112"/>
      <c r="B122" s="112"/>
      <c r="C122" s="112"/>
      <c r="D122" s="134"/>
      <c r="E122" s="227"/>
      <c r="F122" s="113" t="s">
        <v>59</v>
      </c>
      <c r="G122" s="114">
        <v>0</v>
      </c>
      <c r="H122" s="115">
        <v>0.25</v>
      </c>
      <c r="I122" s="143">
        <f t="shared" si="1"/>
        <v>0</v>
      </c>
    </row>
    <row r="123" spans="1:9" ht="15.75" customHeight="1">
      <c r="A123" s="144"/>
      <c r="B123" s="144"/>
      <c r="C123" s="144"/>
      <c r="D123" s="145"/>
      <c r="E123" s="227"/>
      <c r="F123" s="146" t="s">
        <v>60</v>
      </c>
      <c r="G123" s="147">
        <v>600</v>
      </c>
      <c r="H123" s="148">
        <v>0.01</v>
      </c>
      <c r="I123" s="149">
        <f t="shared" si="1"/>
        <v>6</v>
      </c>
    </row>
    <row r="124" spans="1:9" ht="15.75" customHeight="1">
      <c r="A124" s="131">
        <v>8</v>
      </c>
      <c r="B124" s="106" t="s">
        <v>125</v>
      </c>
      <c r="C124" s="106" t="s">
        <v>631</v>
      </c>
      <c r="D124" s="132" t="s">
        <v>647</v>
      </c>
      <c r="E124" s="271" t="s">
        <v>653</v>
      </c>
      <c r="F124" s="107" t="s">
        <v>16</v>
      </c>
      <c r="G124" s="108">
        <v>1</v>
      </c>
      <c r="H124" s="109">
        <v>7.5</v>
      </c>
      <c r="I124" s="110">
        <f t="shared" si="1"/>
        <v>7.5</v>
      </c>
    </row>
    <row r="125" spans="1:9" ht="15.75" customHeight="1">
      <c r="A125" s="133"/>
      <c r="B125" s="112"/>
      <c r="C125" s="112"/>
      <c r="D125" s="134"/>
      <c r="E125" s="227"/>
      <c r="F125" s="113" t="s">
        <v>634</v>
      </c>
      <c r="G125" s="114">
        <v>0</v>
      </c>
      <c r="H125" s="115">
        <v>0.01</v>
      </c>
      <c r="I125" s="116">
        <f t="shared" si="1"/>
        <v>0</v>
      </c>
    </row>
    <row r="126" spans="1:9" ht="15.75" customHeight="1">
      <c r="A126" s="133"/>
      <c r="B126" s="112"/>
      <c r="C126" s="112"/>
      <c r="D126" s="134"/>
      <c r="E126" s="227"/>
      <c r="F126" s="113" t="s">
        <v>36</v>
      </c>
      <c r="G126" s="114"/>
      <c r="H126" s="115">
        <v>7.5</v>
      </c>
      <c r="I126" s="116">
        <f t="shared" si="1"/>
        <v>0</v>
      </c>
    </row>
    <row r="127" spans="1:9" ht="15.75" customHeight="1">
      <c r="A127" s="133"/>
      <c r="B127" s="112"/>
      <c r="C127" s="112"/>
      <c r="D127" s="134"/>
      <c r="E127" s="227"/>
      <c r="F127" s="113" t="s">
        <v>80</v>
      </c>
      <c r="G127" s="114">
        <v>1</v>
      </c>
      <c r="H127" s="115">
        <v>0.5</v>
      </c>
      <c r="I127" s="116">
        <f t="shared" si="1"/>
        <v>0.5</v>
      </c>
    </row>
    <row r="128" spans="1:9" ht="15.75" customHeight="1">
      <c r="A128" s="124"/>
      <c r="B128" s="112"/>
      <c r="C128" s="112"/>
      <c r="D128" s="134"/>
      <c r="E128" s="227"/>
      <c r="F128" s="113" t="s">
        <v>82</v>
      </c>
      <c r="G128" s="114">
        <v>0</v>
      </c>
      <c r="H128" s="115">
        <v>0.5</v>
      </c>
      <c r="I128" s="116">
        <f t="shared" si="1"/>
        <v>0</v>
      </c>
    </row>
    <row r="129" spans="1:9" ht="15.75" customHeight="1">
      <c r="A129" s="124"/>
      <c r="B129" s="112"/>
      <c r="C129" s="112"/>
      <c r="D129" s="134"/>
      <c r="E129" s="227"/>
      <c r="F129" s="113" t="s">
        <v>59</v>
      </c>
      <c r="G129" s="114">
        <v>0</v>
      </c>
      <c r="H129" s="115">
        <v>0.25</v>
      </c>
      <c r="I129" s="116">
        <f t="shared" si="1"/>
        <v>0</v>
      </c>
    </row>
    <row r="130" spans="1:9" ht="15.75" customHeight="1">
      <c r="A130" s="125"/>
      <c r="B130" s="118"/>
      <c r="C130" s="118"/>
      <c r="D130" s="136"/>
      <c r="E130" s="268"/>
      <c r="F130" s="119" t="s">
        <v>60</v>
      </c>
      <c r="G130" s="120">
        <v>500</v>
      </c>
      <c r="H130" s="121">
        <v>0.01</v>
      </c>
      <c r="I130" s="122">
        <f t="shared" si="1"/>
        <v>5</v>
      </c>
    </row>
    <row r="131" spans="1:9" ht="15.75" customHeight="1">
      <c r="A131" s="105">
        <v>9</v>
      </c>
      <c r="B131" s="106" t="s">
        <v>125</v>
      </c>
      <c r="C131" s="106" t="s">
        <v>631</v>
      </c>
      <c r="D131" s="132" t="s">
        <v>647</v>
      </c>
      <c r="E131" s="271" t="s">
        <v>654</v>
      </c>
      <c r="F131" s="107" t="s">
        <v>16</v>
      </c>
      <c r="G131" s="108">
        <v>1</v>
      </c>
      <c r="H131" s="109">
        <v>7.5</v>
      </c>
      <c r="I131" s="110">
        <f t="shared" si="1"/>
        <v>7.5</v>
      </c>
    </row>
    <row r="132" spans="1:9" ht="15.75" customHeight="1">
      <c r="A132" s="111"/>
      <c r="B132" s="112"/>
      <c r="C132" s="112"/>
      <c r="D132" s="134"/>
      <c r="E132" s="227"/>
      <c r="F132" s="113" t="s">
        <v>634</v>
      </c>
      <c r="G132" s="114">
        <v>0</v>
      </c>
      <c r="H132" s="115">
        <v>0.01</v>
      </c>
      <c r="I132" s="116">
        <f t="shared" si="1"/>
        <v>0</v>
      </c>
    </row>
    <row r="133" spans="1:9" ht="15.75" customHeight="1">
      <c r="A133" s="111"/>
      <c r="B133" s="112"/>
      <c r="C133" s="112"/>
      <c r="D133" s="134"/>
      <c r="E133" s="227"/>
      <c r="F133" s="113" t="s">
        <v>36</v>
      </c>
      <c r="G133" s="114"/>
      <c r="H133" s="115">
        <v>7.5</v>
      </c>
      <c r="I133" s="116">
        <f t="shared" si="1"/>
        <v>0</v>
      </c>
    </row>
    <row r="134" spans="1:9" ht="15.75" customHeight="1">
      <c r="A134" s="111"/>
      <c r="B134" s="112"/>
      <c r="C134" s="112"/>
      <c r="D134" s="134"/>
      <c r="E134" s="227"/>
      <c r="F134" s="113" t="s">
        <v>80</v>
      </c>
      <c r="G134" s="114">
        <v>1</v>
      </c>
      <c r="H134" s="115">
        <v>0.5</v>
      </c>
      <c r="I134" s="116">
        <f t="shared" si="1"/>
        <v>0.5</v>
      </c>
    </row>
    <row r="135" spans="1:9" ht="15.75" customHeight="1">
      <c r="A135" s="111"/>
      <c r="B135" s="112"/>
      <c r="C135" s="112"/>
      <c r="D135" s="134"/>
      <c r="E135" s="227"/>
      <c r="F135" s="113" t="s">
        <v>82</v>
      </c>
      <c r="G135" s="114">
        <v>0</v>
      </c>
      <c r="H135" s="115">
        <v>0.5</v>
      </c>
      <c r="I135" s="116">
        <f t="shared" si="1"/>
        <v>0</v>
      </c>
    </row>
    <row r="136" spans="1:9" ht="15.75" customHeight="1">
      <c r="A136" s="111"/>
      <c r="B136" s="112"/>
      <c r="C136" s="112"/>
      <c r="D136" s="134"/>
      <c r="E136" s="227"/>
      <c r="F136" s="113" t="s">
        <v>59</v>
      </c>
      <c r="G136" s="114">
        <v>0</v>
      </c>
      <c r="H136" s="115">
        <v>0.25</v>
      </c>
      <c r="I136" s="116">
        <f t="shared" si="1"/>
        <v>0</v>
      </c>
    </row>
    <row r="137" spans="1:9" ht="15.75" customHeight="1">
      <c r="A137" s="117"/>
      <c r="B137" s="118"/>
      <c r="C137" s="118"/>
      <c r="D137" s="136"/>
      <c r="E137" s="268"/>
      <c r="F137" s="119" t="s">
        <v>60</v>
      </c>
      <c r="G137" s="120">
        <v>850</v>
      </c>
      <c r="H137" s="121">
        <v>0.01</v>
      </c>
      <c r="I137" s="122">
        <f t="shared" si="1"/>
        <v>8.5</v>
      </c>
    </row>
    <row r="138" spans="1:9" ht="15.75" customHeight="1">
      <c r="A138" s="105">
        <v>10</v>
      </c>
      <c r="B138" s="106" t="s">
        <v>125</v>
      </c>
      <c r="C138" s="106" t="s">
        <v>631</v>
      </c>
      <c r="D138" s="132" t="s">
        <v>647</v>
      </c>
      <c r="E138" s="272" t="s">
        <v>655</v>
      </c>
      <c r="F138" s="107" t="s">
        <v>16</v>
      </c>
      <c r="G138" s="108">
        <v>1</v>
      </c>
      <c r="H138" s="109">
        <v>7.5</v>
      </c>
      <c r="I138" s="110">
        <f t="shared" si="1"/>
        <v>7.5</v>
      </c>
    </row>
    <row r="139" spans="1:9" ht="15.75" customHeight="1">
      <c r="A139" s="111"/>
      <c r="B139" s="112"/>
      <c r="C139" s="112"/>
      <c r="D139" s="134"/>
      <c r="E139" s="227"/>
      <c r="F139" s="113" t="s">
        <v>634</v>
      </c>
      <c r="G139" s="114">
        <v>0</v>
      </c>
      <c r="H139" s="115">
        <v>0.01</v>
      </c>
      <c r="I139" s="116">
        <f t="shared" si="1"/>
        <v>0</v>
      </c>
    </row>
    <row r="140" spans="1:9" ht="15.75" customHeight="1">
      <c r="A140" s="111"/>
      <c r="B140" s="112"/>
      <c r="C140" s="112"/>
      <c r="D140" s="134"/>
      <c r="E140" s="227"/>
      <c r="F140" s="113" t="s">
        <v>36</v>
      </c>
      <c r="G140" s="114"/>
      <c r="H140" s="115">
        <v>7.5</v>
      </c>
      <c r="I140" s="116">
        <f t="shared" si="1"/>
        <v>0</v>
      </c>
    </row>
    <row r="141" spans="1:9" ht="15.75" customHeight="1">
      <c r="A141" s="111"/>
      <c r="B141" s="112"/>
      <c r="C141" s="112"/>
      <c r="D141" s="134"/>
      <c r="E141" s="227"/>
      <c r="F141" s="113" t="s">
        <v>80</v>
      </c>
      <c r="G141" s="114">
        <v>1</v>
      </c>
      <c r="H141" s="115">
        <v>0.5</v>
      </c>
      <c r="I141" s="116">
        <f t="shared" si="1"/>
        <v>0.5</v>
      </c>
    </row>
    <row r="142" spans="1:9" ht="15.75" customHeight="1">
      <c r="A142" s="111"/>
      <c r="B142" s="112"/>
      <c r="C142" s="112"/>
      <c r="D142" s="134"/>
      <c r="E142" s="227"/>
      <c r="F142" s="113" t="s">
        <v>82</v>
      </c>
      <c r="G142" s="114">
        <v>0</v>
      </c>
      <c r="H142" s="115">
        <v>0.5</v>
      </c>
      <c r="I142" s="116">
        <f t="shared" si="1"/>
        <v>0</v>
      </c>
    </row>
    <row r="143" spans="1:9" ht="15.75" customHeight="1">
      <c r="A143" s="111"/>
      <c r="B143" s="112"/>
      <c r="C143" s="112"/>
      <c r="D143" s="134"/>
      <c r="E143" s="227"/>
      <c r="F143" s="113" t="s">
        <v>59</v>
      </c>
      <c r="G143" s="114">
        <v>0</v>
      </c>
      <c r="H143" s="115">
        <v>0.25</v>
      </c>
      <c r="I143" s="116">
        <f t="shared" si="1"/>
        <v>0</v>
      </c>
    </row>
    <row r="144" spans="1:9" ht="15.75" customHeight="1">
      <c r="A144" s="117"/>
      <c r="B144" s="118"/>
      <c r="C144" s="118"/>
      <c r="D144" s="136"/>
      <c r="E144" s="268"/>
      <c r="F144" s="119" t="s">
        <v>60</v>
      </c>
      <c r="G144" s="120">
        <v>1050</v>
      </c>
      <c r="H144" s="121">
        <v>0.01</v>
      </c>
      <c r="I144" s="122">
        <f t="shared" si="1"/>
        <v>10.5</v>
      </c>
    </row>
    <row r="145" spans="1:9" ht="15.75" customHeight="1">
      <c r="A145" s="150">
        <v>11</v>
      </c>
      <c r="B145" s="137" t="s">
        <v>125</v>
      </c>
      <c r="C145" s="137" t="s">
        <v>631</v>
      </c>
      <c r="D145" s="138" t="s">
        <v>647</v>
      </c>
      <c r="E145" s="273" t="s">
        <v>654</v>
      </c>
      <c r="F145" s="139" t="s">
        <v>16</v>
      </c>
      <c r="G145" s="140">
        <v>1</v>
      </c>
      <c r="H145" s="141">
        <v>7.5</v>
      </c>
      <c r="I145" s="142">
        <f t="shared" si="1"/>
        <v>7.5</v>
      </c>
    </row>
    <row r="146" spans="1:9" ht="15.75" customHeight="1">
      <c r="A146" s="151"/>
      <c r="B146" s="112"/>
      <c r="C146" s="112"/>
      <c r="D146" s="134"/>
      <c r="E146" s="227"/>
      <c r="F146" s="113" t="s">
        <v>634</v>
      </c>
      <c r="G146" s="114">
        <v>0</v>
      </c>
      <c r="H146" s="115">
        <v>0.01</v>
      </c>
      <c r="I146" s="143">
        <f t="shared" si="1"/>
        <v>0</v>
      </c>
    </row>
    <row r="147" spans="1:9" ht="15.75" customHeight="1">
      <c r="A147" s="151"/>
      <c r="B147" s="112"/>
      <c r="C147" s="112"/>
      <c r="D147" s="134"/>
      <c r="E147" s="227"/>
      <c r="F147" s="113" t="s">
        <v>36</v>
      </c>
      <c r="G147" s="114"/>
      <c r="H147" s="115">
        <v>7.5</v>
      </c>
      <c r="I147" s="143">
        <f t="shared" si="1"/>
        <v>0</v>
      </c>
    </row>
    <row r="148" spans="1:9" ht="15.75" customHeight="1">
      <c r="A148" s="151"/>
      <c r="B148" s="112"/>
      <c r="C148" s="112"/>
      <c r="D148" s="134"/>
      <c r="E148" s="227"/>
      <c r="F148" s="113" t="s">
        <v>80</v>
      </c>
      <c r="G148" s="114"/>
      <c r="H148" s="115">
        <v>0.5</v>
      </c>
      <c r="I148" s="143">
        <f t="shared" si="1"/>
        <v>0</v>
      </c>
    </row>
    <row r="149" spans="1:9" ht="15.75" customHeight="1">
      <c r="A149" s="151"/>
      <c r="B149" s="112"/>
      <c r="C149" s="112"/>
      <c r="D149" s="134"/>
      <c r="E149" s="227"/>
      <c r="F149" s="113" t="s">
        <v>82</v>
      </c>
      <c r="G149" s="114">
        <v>0</v>
      </c>
      <c r="H149" s="115">
        <v>0.5</v>
      </c>
      <c r="I149" s="143">
        <f t="shared" si="1"/>
        <v>0</v>
      </c>
    </row>
    <row r="150" spans="1:9" ht="15.75" customHeight="1">
      <c r="A150" s="151"/>
      <c r="B150" s="112"/>
      <c r="C150" s="112"/>
      <c r="D150" s="134"/>
      <c r="E150" s="227"/>
      <c r="F150" s="113" t="s">
        <v>59</v>
      </c>
      <c r="G150" s="114">
        <v>0</v>
      </c>
      <c r="H150" s="115">
        <v>0.25</v>
      </c>
      <c r="I150" s="143">
        <f t="shared" si="1"/>
        <v>0</v>
      </c>
    </row>
    <row r="151" spans="1:9" ht="15.75" customHeight="1">
      <c r="A151" s="152"/>
      <c r="B151" s="144"/>
      <c r="C151" s="144"/>
      <c r="D151" s="145"/>
      <c r="E151" s="227"/>
      <c r="F151" s="146" t="s">
        <v>60</v>
      </c>
      <c r="G151" s="147">
        <v>1160</v>
      </c>
      <c r="H151" s="148">
        <v>0.01</v>
      </c>
      <c r="I151" s="149">
        <f t="shared" si="1"/>
        <v>11.6</v>
      </c>
    </row>
    <row r="152" spans="1:9" ht="15.75" customHeight="1">
      <c r="A152" s="105">
        <v>12</v>
      </c>
      <c r="B152" s="106" t="s">
        <v>125</v>
      </c>
      <c r="C152" s="106" t="s">
        <v>631</v>
      </c>
      <c r="D152" s="132" t="s">
        <v>647</v>
      </c>
      <c r="E152" s="272" t="s">
        <v>656</v>
      </c>
      <c r="F152" s="107" t="s">
        <v>16</v>
      </c>
      <c r="G152" s="108">
        <v>1</v>
      </c>
      <c r="H152" s="109">
        <v>7.5</v>
      </c>
      <c r="I152" s="110">
        <f t="shared" si="1"/>
        <v>7.5</v>
      </c>
    </row>
    <row r="153" spans="1:9" ht="15.75" customHeight="1">
      <c r="A153" s="111"/>
      <c r="B153" s="112"/>
      <c r="C153" s="112"/>
      <c r="D153" s="134"/>
      <c r="E153" s="227"/>
      <c r="F153" s="113" t="s">
        <v>634</v>
      </c>
      <c r="G153" s="114">
        <v>0</v>
      </c>
      <c r="H153" s="115">
        <v>0.01</v>
      </c>
      <c r="I153" s="116">
        <f t="shared" si="1"/>
        <v>0</v>
      </c>
    </row>
    <row r="154" spans="1:9" ht="15.75" customHeight="1">
      <c r="A154" s="111"/>
      <c r="B154" s="112"/>
      <c r="C154" s="112"/>
      <c r="D154" s="134"/>
      <c r="E154" s="227"/>
      <c r="F154" s="113" t="s">
        <v>36</v>
      </c>
      <c r="G154" s="114"/>
      <c r="H154" s="115">
        <v>7.5</v>
      </c>
      <c r="I154" s="116">
        <f t="shared" si="1"/>
        <v>0</v>
      </c>
    </row>
    <row r="155" spans="1:9" ht="15.75" customHeight="1">
      <c r="A155" s="111"/>
      <c r="B155" s="112"/>
      <c r="C155" s="112"/>
      <c r="D155" s="134"/>
      <c r="E155" s="227"/>
      <c r="F155" s="113" t="s">
        <v>80</v>
      </c>
      <c r="G155" s="114"/>
      <c r="H155" s="115">
        <v>0.5</v>
      </c>
      <c r="I155" s="116">
        <f t="shared" si="1"/>
        <v>0</v>
      </c>
    </row>
    <row r="156" spans="1:9" ht="15.75" customHeight="1">
      <c r="A156" s="111"/>
      <c r="B156" s="112"/>
      <c r="C156" s="112"/>
      <c r="D156" s="134"/>
      <c r="E156" s="227"/>
      <c r="F156" s="113" t="s">
        <v>82</v>
      </c>
      <c r="G156" s="114">
        <v>0</v>
      </c>
      <c r="H156" s="115">
        <v>0.5</v>
      </c>
      <c r="I156" s="116">
        <f t="shared" si="1"/>
        <v>0</v>
      </c>
    </row>
    <row r="157" spans="1:9" ht="15.75" customHeight="1">
      <c r="A157" s="111"/>
      <c r="B157" s="112"/>
      <c r="C157" s="112"/>
      <c r="D157" s="134"/>
      <c r="E157" s="227"/>
      <c r="F157" s="113" t="s">
        <v>59</v>
      </c>
      <c r="G157" s="114">
        <v>0</v>
      </c>
      <c r="H157" s="115">
        <v>0.25</v>
      </c>
      <c r="I157" s="116">
        <f t="shared" si="1"/>
        <v>0</v>
      </c>
    </row>
    <row r="158" spans="1:9" ht="15.75" customHeight="1">
      <c r="A158" s="117"/>
      <c r="B158" s="118"/>
      <c r="C158" s="118"/>
      <c r="D158" s="136"/>
      <c r="E158" s="268"/>
      <c r="F158" s="119" t="s">
        <v>60</v>
      </c>
      <c r="G158" s="120">
        <v>840</v>
      </c>
      <c r="H158" s="121">
        <v>0.01</v>
      </c>
      <c r="I158" s="122">
        <f t="shared" si="1"/>
        <v>8.4</v>
      </c>
    </row>
    <row r="159" spans="1:9" ht="15.75" customHeight="1">
      <c r="A159" s="105">
        <v>13</v>
      </c>
      <c r="B159" s="106" t="s">
        <v>125</v>
      </c>
      <c r="C159" s="106" t="s">
        <v>631</v>
      </c>
      <c r="D159" s="132" t="s">
        <v>647</v>
      </c>
      <c r="E159" s="272" t="s">
        <v>657</v>
      </c>
      <c r="F159" s="107" t="s">
        <v>16</v>
      </c>
      <c r="G159" s="108">
        <v>1</v>
      </c>
      <c r="H159" s="109">
        <v>7.5</v>
      </c>
      <c r="I159" s="110">
        <f t="shared" si="1"/>
        <v>7.5</v>
      </c>
    </row>
    <row r="160" spans="1:9" ht="15.75" customHeight="1">
      <c r="A160" s="111"/>
      <c r="B160" s="112"/>
      <c r="C160" s="112"/>
      <c r="D160" s="134"/>
      <c r="E160" s="227"/>
      <c r="F160" s="113" t="s">
        <v>634</v>
      </c>
      <c r="G160" s="114">
        <v>0</v>
      </c>
      <c r="H160" s="115">
        <v>0.01</v>
      </c>
      <c r="I160" s="116">
        <f t="shared" si="1"/>
        <v>0</v>
      </c>
    </row>
    <row r="161" spans="1:9" ht="15.75" customHeight="1">
      <c r="A161" s="111"/>
      <c r="B161" s="112"/>
      <c r="C161" s="112"/>
      <c r="D161" s="134"/>
      <c r="E161" s="227"/>
      <c r="F161" s="113" t="s">
        <v>36</v>
      </c>
      <c r="G161" s="114"/>
      <c r="H161" s="115">
        <v>7.5</v>
      </c>
      <c r="I161" s="116">
        <f t="shared" si="1"/>
        <v>0</v>
      </c>
    </row>
    <row r="162" spans="1:9" ht="15.75" customHeight="1">
      <c r="A162" s="111"/>
      <c r="B162" s="112"/>
      <c r="C162" s="112"/>
      <c r="D162" s="134"/>
      <c r="E162" s="227"/>
      <c r="F162" s="113" t="s">
        <v>80</v>
      </c>
      <c r="G162" s="114"/>
      <c r="H162" s="115">
        <v>0.5</v>
      </c>
      <c r="I162" s="116">
        <f t="shared" si="1"/>
        <v>0</v>
      </c>
    </row>
    <row r="163" spans="1:9" ht="15.75" customHeight="1">
      <c r="A163" s="111"/>
      <c r="B163" s="112"/>
      <c r="C163" s="112"/>
      <c r="D163" s="134"/>
      <c r="E163" s="227"/>
      <c r="F163" s="113" t="s">
        <v>82</v>
      </c>
      <c r="G163" s="114">
        <v>0</v>
      </c>
      <c r="H163" s="115">
        <v>0.5</v>
      </c>
      <c r="I163" s="116">
        <f t="shared" si="1"/>
        <v>0</v>
      </c>
    </row>
    <row r="164" spans="1:9" ht="15.75" customHeight="1">
      <c r="A164" s="111"/>
      <c r="B164" s="112"/>
      <c r="C164" s="112"/>
      <c r="D164" s="134"/>
      <c r="E164" s="227"/>
      <c r="F164" s="113" t="s">
        <v>59</v>
      </c>
      <c r="G164" s="114">
        <v>0</v>
      </c>
      <c r="H164" s="115">
        <v>0.25</v>
      </c>
      <c r="I164" s="116">
        <f t="shared" si="1"/>
        <v>0</v>
      </c>
    </row>
    <row r="165" spans="1:9" ht="15.75" customHeight="1">
      <c r="A165" s="117"/>
      <c r="B165" s="118"/>
      <c r="C165" s="118"/>
      <c r="D165" s="136"/>
      <c r="E165" s="268"/>
      <c r="F165" s="119" t="s">
        <v>60</v>
      </c>
      <c r="G165" s="120">
        <v>1120</v>
      </c>
      <c r="H165" s="121">
        <v>0.01</v>
      </c>
      <c r="I165" s="122">
        <f t="shared" si="1"/>
        <v>11.200000000000001</v>
      </c>
    </row>
    <row r="166" spans="1:9" ht="15.75" customHeight="1">
      <c r="A166" s="105">
        <v>14</v>
      </c>
      <c r="B166" s="106" t="s">
        <v>125</v>
      </c>
      <c r="C166" s="106" t="s">
        <v>631</v>
      </c>
      <c r="D166" s="132" t="s">
        <v>647</v>
      </c>
      <c r="E166" s="272" t="s">
        <v>658</v>
      </c>
      <c r="F166" s="107" t="s">
        <v>16</v>
      </c>
      <c r="G166" s="108">
        <v>1</v>
      </c>
      <c r="H166" s="109">
        <v>7.5</v>
      </c>
      <c r="I166" s="110">
        <f t="shared" si="1"/>
        <v>7.5</v>
      </c>
    </row>
    <row r="167" spans="1:9" ht="15.75" customHeight="1">
      <c r="A167" s="111"/>
      <c r="B167" s="112"/>
      <c r="C167" s="112"/>
      <c r="D167" s="134"/>
      <c r="E167" s="227"/>
      <c r="F167" s="113" t="s">
        <v>634</v>
      </c>
      <c r="G167" s="114">
        <v>0</v>
      </c>
      <c r="H167" s="115">
        <v>0.01</v>
      </c>
      <c r="I167" s="116">
        <f t="shared" si="1"/>
        <v>0</v>
      </c>
    </row>
    <row r="168" spans="1:9" ht="15.75" customHeight="1">
      <c r="A168" s="111"/>
      <c r="B168" s="112"/>
      <c r="C168" s="112"/>
      <c r="D168" s="134"/>
      <c r="E168" s="227"/>
      <c r="F168" s="113" t="s">
        <v>36</v>
      </c>
      <c r="G168" s="114"/>
      <c r="H168" s="115">
        <v>7.5</v>
      </c>
      <c r="I168" s="116">
        <f t="shared" si="1"/>
        <v>0</v>
      </c>
    </row>
    <row r="169" spans="1:9" ht="15.75" customHeight="1">
      <c r="A169" s="111"/>
      <c r="B169" s="112"/>
      <c r="C169" s="112"/>
      <c r="D169" s="134"/>
      <c r="E169" s="227"/>
      <c r="F169" s="113" t="s">
        <v>80</v>
      </c>
      <c r="G169" s="114"/>
      <c r="H169" s="115">
        <v>0.5</v>
      </c>
      <c r="I169" s="116">
        <f t="shared" si="1"/>
        <v>0</v>
      </c>
    </row>
    <row r="170" spans="1:9" ht="15.75" customHeight="1">
      <c r="A170" s="111"/>
      <c r="B170" s="112"/>
      <c r="C170" s="112"/>
      <c r="D170" s="134"/>
      <c r="E170" s="227"/>
      <c r="F170" s="113" t="s">
        <v>82</v>
      </c>
      <c r="G170" s="114">
        <v>0</v>
      </c>
      <c r="H170" s="115">
        <v>0.5</v>
      </c>
      <c r="I170" s="116">
        <f t="shared" si="1"/>
        <v>0</v>
      </c>
    </row>
    <row r="171" spans="1:9" ht="15.75" customHeight="1">
      <c r="A171" s="111"/>
      <c r="B171" s="112"/>
      <c r="C171" s="112"/>
      <c r="D171" s="134"/>
      <c r="E171" s="227"/>
      <c r="F171" s="113" t="s">
        <v>59</v>
      </c>
      <c r="G171" s="114">
        <v>0</v>
      </c>
      <c r="H171" s="115">
        <v>0.25</v>
      </c>
      <c r="I171" s="116">
        <f t="shared" si="1"/>
        <v>0</v>
      </c>
    </row>
    <row r="172" spans="1:9" ht="15.75" customHeight="1">
      <c r="A172" s="117"/>
      <c r="B172" s="118"/>
      <c r="C172" s="118"/>
      <c r="D172" s="136"/>
      <c r="E172" s="268"/>
      <c r="F172" s="119" t="s">
        <v>60</v>
      </c>
      <c r="G172" s="120">
        <v>1000</v>
      </c>
      <c r="H172" s="121">
        <v>0.01</v>
      </c>
      <c r="I172" s="122">
        <f t="shared" si="1"/>
        <v>10</v>
      </c>
    </row>
    <row r="173" spans="1:9" ht="15.75" customHeight="1">
      <c r="A173" s="105">
        <v>15</v>
      </c>
      <c r="B173" s="106" t="s">
        <v>125</v>
      </c>
      <c r="C173" s="106" t="s">
        <v>631</v>
      </c>
      <c r="D173" s="132" t="s">
        <v>647</v>
      </c>
      <c r="E173" s="272" t="s">
        <v>659</v>
      </c>
      <c r="F173" s="107" t="s">
        <v>16</v>
      </c>
      <c r="G173" s="108">
        <v>1</v>
      </c>
      <c r="H173" s="109">
        <v>7.5</v>
      </c>
      <c r="I173" s="110">
        <f t="shared" si="1"/>
        <v>7.5</v>
      </c>
    </row>
    <row r="174" spans="1:9" ht="15.75" customHeight="1">
      <c r="A174" s="111"/>
      <c r="B174" s="112"/>
      <c r="C174" s="112"/>
      <c r="D174" s="134"/>
      <c r="E174" s="227"/>
      <c r="F174" s="113" t="s">
        <v>634</v>
      </c>
      <c r="G174" s="114">
        <v>0</v>
      </c>
      <c r="H174" s="115">
        <v>0.01</v>
      </c>
      <c r="I174" s="116">
        <f t="shared" si="1"/>
        <v>0</v>
      </c>
    </row>
    <row r="175" spans="1:9" ht="15.75" customHeight="1">
      <c r="A175" s="111"/>
      <c r="B175" s="112"/>
      <c r="C175" s="112"/>
      <c r="D175" s="134"/>
      <c r="E175" s="227"/>
      <c r="F175" s="113" t="s">
        <v>36</v>
      </c>
      <c r="G175" s="114"/>
      <c r="H175" s="115">
        <v>7.5</v>
      </c>
      <c r="I175" s="116">
        <f t="shared" si="1"/>
        <v>0</v>
      </c>
    </row>
    <row r="176" spans="1:9" ht="15.75" customHeight="1">
      <c r="A176" s="111"/>
      <c r="B176" s="112"/>
      <c r="C176" s="112"/>
      <c r="D176" s="134"/>
      <c r="E176" s="227"/>
      <c r="F176" s="113" t="s">
        <v>80</v>
      </c>
      <c r="G176" s="114"/>
      <c r="H176" s="115">
        <v>0.5</v>
      </c>
      <c r="I176" s="116">
        <f t="shared" si="1"/>
        <v>0</v>
      </c>
    </row>
    <row r="177" spans="1:9" ht="15.75" customHeight="1">
      <c r="A177" s="111"/>
      <c r="B177" s="112"/>
      <c r="C177" s="112"/>
      <c r="D177" s="134"/>
      <c r="E177" s="227"/>
      <c r="F177" s="113" t="s">
        <v>82</v>
      </c>
      <c r="G177" s="114">
        <v>0</v>
      </c>
      <c r="H177" s="115">
        <v>0.5</v>
      </c>
      <c r="I177" s="116">
        <f t="shared" si="1"/>
        <v>0</v>
      </c>
    </row>
    <row r="178" spans="1:9" ht="15.75" customHeight="1">
      <c r="A178" s="111"/>
      <c r="B178" s="112"/>
      <c r="C178" s="112"/>
      <c r="D178" s="134"/>
      <c r="E178" s="227"/>
      <c r="F178" s="113" t="s">
        <v>59</v>
      </c>
      <c r="G178" s="114">
        <v>0</v>
      </c>
      <c r="H178" s="115">
        <v>0.25</v>
      </c>
      <c r="I178" s="116">
        <f t="shared" si="1"/>
        <v>0</v>
      </c>
    </row>
    <row r="179" spans="1:9" ht="15.75" customHeight="1">
      <c r="A179" s="117"/>
      <c r="B179" s="118"/>
      <c r="C179" s="118"/>
      <c r="D179" s="136"/>
      <c r="E179" s="268"/>
      <c r="F179" s="119" t="s">
        <v>60</v>
      </c>
      <c r="G179" s="120">
        <v>680</v>
      </c>
      <c r="H179" s="121">
        <v>0.01</v>
      </c>
      <c r="I179" s="122">
        <f t="shared" si="1"/>
        <v>6.8</v>
      </c>
    </row>
    <row r="180" spans="1:9" ht="15.75" customHeight="1">
      <c r="A180" s="105">
        <v>16</v>
      </c>
      <c r="B180" s="106" t="s">
        <v>125</v>
      </c>
      <c r="C180" s="106" t="s">
        <v>631</v>
      </c>
      <c r="D180" s="132" t="s">
        <v>647</v>
      </c>
      <c r="E180" s="272" t="s">
        <v>655</v>
      </c>
      <c r="F180" s="107" t="s">
        <v>16</v>
      </c>
      <c r="G180" s="108">
        <v>1</v>
      </c>
      <c r="H180" s="109">
        <v>7.5</v>
      </c>
      <c r="I180" s="110">
        <f t="shared" si="1"/>
        <v>7.5</v>
      </c>
    </row>
    <row r="181" spans="1:9" ht="15.75" customHeight="1">
      <c r="A181" s="111"/>
      <c r="B181" s="112"/>
      <c r="C181" s="112"/>
      <c r="D181" s="134"/>
      <c r="E181" s="227"/>
      <c r="F181" s="113" t="s">
        <v>634</v>
      </c>
      <c r="G181" s="114"/>
      <c r="H181" s="115">
        <v>0.01</v>
      </c>
      <c r="I181" s="110">
        <f t="shared" si="1"/>
        <v>0</v>
      </c>
    </row>
    <row r="182" spans="1:9" ht="15.75" customHeight="1">
      <c r="A182" s="111"/>
      <c r="B182" s="112"/>
      <c r="C182" s="112"/>
      <c r="D182" s="134"/>
      <c r="E182" s="227"/>
      <c r="F182" s="113" t="s">
        <v>36</v>
      </c>
      <c r="G182" s="114"/>
      <c r="H182" s="115">
        <v>7.5</v>
      </c>
      <c r="I182" s="110">
        <f t="shared" si="1"/>
        <v>0</v>
      </c>
    </row>
    <row r="183" spans="1:9" ht="15.75" customHeight="1">
      <c r="A183" s="111"/>
      <c r="B183" s="112"/>
      <c r="C183" s="112"/>
      <c r="D183" s="134"/>
      <c r="E183" s="227"/>
      <c r="F183" s="113" t="s">
        <v>80</v>
      </c>
      <c r="G183" s="114">
        <v>0</v>
      </c>
      <c r="H183" s="115">
        <v>0.5</v>
      </c>
      <c r="I183" s="116">
        <f t="shared" si="1"/>
        <v>0</v>
      </c>
    </row>
    <row r="184" spans="1:9" ht="15.75" customHeight="1">
      <c r="A184" s="111"/>
      <c r="B184" s="112"/>
      <c r="C184" s="112"/>
      <c r="D184" s="134"/>
      <c r="E184" s="227"/>
      <c r="F184" s="113" t="s">
        <v>82</v>
      </c>
      <c r="G184" s="114">
        <v>0</v>
      </c>
      <c r="H184" s="115">
        <v>0.5</v>
      </c>
      <c r="I184" s="116">
        <f t="shared" si="1"/>
        <v>0</v>
      </c>
    </row>
    <row r="185" spans="1:9" ht="15.75" customHeight="1">
      <c r="A185" s="111"/>
      <c r="B185" s="112"/>
      <c r="C185" s="112"/>
      <c r="D185" s="134"/>
      <c r="E185" s="227"/>
      <c r="F185" s="113" t="s">
        <v>59</v>
      </c>
      <c r="G185" s="114">
        <v>0</v>
      </c>
      <c r="H185" s="115">
        <v>0.25</v>
      </c>
      <c r="I185" s="116">
        <f t="shared" si="1"/>
        <v>0</v>
      </c>
    </row>
    <row r="186" spans="1:9" ht="15.75" customHeight="1">
      <c r="A186" s="117"/>
      <c r="B186" s="118"/>
      <c r="C186" s="118"/>
      <c r="D186" s="136"/>
      <c r="E186" s="268"/>
      <c r="F186" s="119" t="s">
        <v>60</v>
      </c>
      <c r="G186" s="120">
        <v>900</v>
      </c>
      <c r="H186" s="121">
        <v>0.01</v>
      </c>
      <c r="I186" s="122">
        <f t="shared" si="1"/>
        <v>9</v>
      </c>
    </row>
    <row r="187" spans="1:9" ht="15.75" customHeight="1">
      <c r="A187" s="105">
        <v>17</v>
      </c>
      <c r="B187" s="106" t="s">
        <v>125</v>
      </c>
      <c r="C187" s="106" t="s">
        <v>631</v>
      </c>
      <c r="D187" s="132" t="s">
        <v>647</v>
      </c>
      <c r="E187" s="272" t="s">
        <v>660</v>
      </c>
      <c r="F187" s="107" t="s">
        <v>16</v>
      </c>
      <c r="G187" s="108">
        <v>1</v>
      </c>
      <c r="H187" s="109">
        <v>7.5</v>
      </c>
      <c r="I187" s="110">
        <f t="shared" si="1"/>
        <v>7.5</v>
      </c>
    </row>
    <row r="188" spans="1:9" ht="15.75" customHeight="1">
      <c r="A188" s="111"/>
      <c r="B188" s="112"/>
      <c r="C188" s="112"/>
      <c r="D188" s="134"/>
      <c r="E188" s="227"/>
      <c r="F188" s="113" t="s">
        <v>634</v>
      </c>
      <c r="G188" s="114"/>
      <c r="H188" s="115">
        <v>0.01</v>
      </c>
      <c r="I188" s="110">
        <f t="shared" si="1"/>
        <v>0</v>
      </c>
    </row>
    <row r="189" spans="1:9" ht="15.75" customHeight="1">
      <c r="A189" s="111"/>
      <c r="B189" s="112"/>
      <c r="C189" s="112"/>
      <c r="D189" s="134"/>
      <c r="E189" s="227"/>
      <c r="F189" s="113" t="s">
        <v>36</v>
      </c>
      <c r="G189" s="114"/>
      <c r="H189" s="115">
        <v>7.5</v>
      </c>
      <c r="I189" s="110">
        <f t="shared" si="1"/>
        <v>0</v>
      </c>
    </row>
    <row r="190" spans="1:9" ht="15.75" customHeight="1">
      <c r="A190" s="111"/>
      <c r="B190" s="112"/>
      <c r="C190" s="112"/>
      <c r="D190" s="134"/>
      <c r="E190" s="227"/>
      <c r="F190" s="113" t="s">
        <v>80</v>
      </c>
      <c r="G190" s="114">
        <v>0</v>
      </c>
      <c r="H190" s="115">
        <v>0.5</v>
      </c>
      <c r="I190" s="116">
        <f t="shared" si="1"/>
        <v>0</v>
      </c>
    </row>
    <row r="191" spans="1:9" ht="15.75" customHeight="1">
      <c r="A191" s="111"/>
      <c r="B191" s="112"/>
      <c r="C191" s="112"/>
      <c r="D191" s="134"/>
      <c r="E191" s="227"/>
      <c r="F191" s="113" t="s">
        <v>82</v>
      </c>
      <c r="G191" s="114">
        <v>0</v>
      </c>
      <c r="H191" s="115">
        <v>0.5</v>
      </c>
      <c r="I191" s="116">
        <f t="shared" si="1"/>
        <v>0</v>
      </c>
    </row>
    <row r="192" spans="1:9" ht="15.75" customHeight="1">
      <c r="A192" s="111"/>
      <c r="B192" s="112"/>
      <c r="C192" s="112"/>
      <c r="D192" s="134"/>
      <c r="E192" s="227"/>
      <c r="F192" s="113" t="s">
        <v>59</v>
      </c>
      <c r="G192" s="114">
        <v>0</v>
      </c>
      <c r="H192" s="115">
        <v>0.25</v>
      </c>
      <c r="I192" s="116">
        <f t="shared" si="1"/>
        <v>0</v>
      </c>
    </row>
    <row r="193" spans="1:9" ht="15.75" customHeight="1">
      <c r="A193" s="117"/>
      <c r="B193" s="118"/>
      <c r="C193" s="118"/>
      <c r="D193" s="136"/>
      <c r="E193" s="268"/>
      <c r="F193" s="119" t="s">
        <v>60</v>
      </c>
      <c r="G193" s="120">
        <v>1350</v>
      </c>
      <c r="H193" s="121">
        <v>0.01</v>
      </c>
      <c r="I193" s="122">
        <f t="shared" si="1"/>
        <v>13.5</v>
      </c>
    </row>
    <row r="194" spans="1:9" ht="15.75" customHeight="1">
      <c r="A194" s="105">
        <v>18</v>
      </c>
      <c r="B194" s="106" t="s">
        <v>125</v>
      </c>
      <c r="C194" s="106" t="s">
        <v>631</v>
      </c>
      <c r="D194" s="132" t="s">
        <v>647</v>
      </c>
      <c r="E194" s="272" t="s">
        <v>661</v>
      </c>
      <c r="F194" s="107" t="s">
        <v>16</v>
      </c>
      <c r="G194" s="108">
        <v>0</v>
      </c>
      <c r="H194" s="109">
        <v>7.5</v>
      </c>
      <c r="I194" s="110">
        <f t="shared" si="1"/>
        <v>0</v>
      </c>
    </row>
    <row r="195" spans="1:9" ht="15.75" customHeight="1">
      <c r="A195" s="111"/>
      <c r="B195" s="112"/>
      <c r="C195" s="112"/>
      <c r="D195" s="134"/>
      <c r="E195" s="227"/>
      <c r="F195" s="113" t="s">
        <v>634</v>
      </c>
      <c r="G195" s="114"/>
      <c r="H195" s="115">
        <v>0.01</v>
      </c>
      <c r="I195" s="110">
        <f t="shared" si="1"/>
        <v>0</v>
      </c>
    </row>
    <row r="196" spans="1:9" ht="15.75" customHeight="1">
      <c r="A196" s="111"/>
      <c r="B196" s="112"/>
      <c r="C196" s="112"/>
      <c r="D196" s="134"/>
      <c r="E196" s="227"/>
      <c r="F196" s="113" t="s">
        <v>36</v>
      </c>
      <c r="G196" s="114">
        <v>1</v>
      </c>
      <c r="H196" s="115">
        <v>7.5</v>
      </c>
      <c r="I196" s="110">
        <f t="shared" si="1"/>
        <v>7.5</v>
      </c>
    </row>
    <row r="197" spans="1:9" ht="15.75" customHeight="1">
      <c r="A197" s="111"/>
      <c r="B197" s="112"/>
      <c r="C197" s="112"/>
      <c r="D197" s="134"/>
      <c r="E197" s="227"/>
      <c r="F197" s="113" t="s">
        <v>80</v>
      </c>
      <c r="G197" s="114">
        <v>0</v>
      </c>
      <c r="H197" s="115">
        <v>0.5</v>
      </c>
      <c r="I197" s="116">
        <f t="shared" si="1"/>
        <v>0</v>
      </c>
    </row>
    <row r="198" spans="1:9" ht="15.75" customHeight="1">
      <c r="A198" s="111"/>
      <c r="B198" s="112"/>
      <c r="C198" s="112"/>
      <c r="D198" s="134"/>
      <c r="E198" s="227"/>
      <c r="F198" s="113" t="s">
        <v>82</v>
      </c>
      <c r="G198" s="114">
        <v>0</v>
      </c>
      <c r="H198" s="115">
        <v>0.5</v>
      </c>
      <c r="I198" s="116">
        <f t="shared" si="1"/>
        <v>0</v>
      </c>
    </row>
    <row r="199" spans="1:9" ht="15.75" customHeight="1">
      <c r="A199" s="111"/>
      <c r="B199" s="112"/>
      <c r="C199" s="112"/>
      <c r="D199" s="134"/>
      <c r="E199" s="227"/>
      <c r="F199" s="113" t="s">
        <v>59</v>
      </c>
      <c r="G199" s="114">
        <v>0</v>
      </c>
      <c r="H199" s="115">
        <v>0.25</v>
      </c>
      <c r="I199" s="116">
        <f t="shared" si="1"/>
        <v>0</v>
      </c>
    </row>
    <row r="200" spans="1:9" ht="15.75" customHeight="1">
      <c r="A200" s="117"/>
      <c r="B200" s="118"/>
      <c r="C200" s="118"/>
      <c r="D200" s="136"/>
      <c r="E200" s="268"/>
      <c r="F200" s="119" t="s">
        <v>60</v>
      </c>
      <c r="G200" s="120">
        <v>1300</v>
      </c>
      <c r="H200" s="121">
        <v>0.01</v>
      </c>
      <c r="I200" s="122">
        <f t="shared" si="1"/>
        <v>13</v>
      </c>
    </row>
    <row r="201" spans="1:9" ht="15.75" customHeight="1">
      <c r="A201" s="105">
        <v>19</v>
      </c>
      <c r="B201" s="106" t="s">
        <v>125</v>
      </c>
      <c r="C201" s="106" t="s">
        <v>631</v>
      </c>
      <c r="D201" s="132" t="s">
        <v>647</v>
      </c>
      <c r="E201" s="272" t="s">
        <v>662</v>
      </c>
      <c r="F201" s="107" t="s">
        <v>16</v>
      </c>
      <c r="G201" s="108">
        <v>0</v>
      </c>
      <c r="H201" s="109">
        <v>7.5</v>
      </c>
      <c r="I201" s="110">
        <f t="shared" si="1"/>
        <v>0</v>
      </c>
    </row>
    <row r="202" spans="1:9" ht="15.75" customHeight="1">
      <c r="A202" s="111"/>
      <c r="B202" s="112"/>
      <c r="C202" s="112"/>
      <c r="D202" s="134"/>
      <c r="E202" s="227"/>
      <c r="F202" s="113" t="s">
        <v>634</v>
      </c>
      <c r="G202" s="114">
        <v>0</v>
      </c>
      <c r="H202" s="115">
        <v>0.01</v>
      </c>
      <c r="I202" s="116">
        <f t="shared" si="1"/>
        <v>0</v>
      </c>
    </row>
    <row r="203" spans="1:9" ht="15.75" customHeight="1">
      <c r="A203" s="111"/>
      <c r="B203" s="112"/>
      <c r="C203" s="112"/>
      <c r="D203" s="134"/>
      <c r="E203" s="227"/>
      <c r="F203" s="113" t="s">
        <v>36</v>
      </c>
      <c r="G203" s="114">
        <v>1</v>
      </c>
      <c r="H203" s="115">
        <v>7.5</v>
      </c>
      <c r="I203" s="116">
        <f t="shared" si="1"/>
        <v>7.5</v>
      </c>
    </row>
    <row r="204" spans="1:9" ht="15.75" customHeight="1">
      <c r="A204" s="111"/>
      <c r="B204" s="112"/>
      <c r="C204" s="112"/>
      <c r="D204" s="134"/>
      <c r="E204" s="227"/>
      <c r="F204" s="113" t="s">
        <v>80</v>
      </c>
      <c r="G204" s="114"/>
      <c r="H204" s="115">
        <v>0.5</v>
      </c>
      <c r="I204" s="116">
        <f t="shared" si="1"/>
        <v>0</v>
      </c>
    </row>
    <row r="205" spans="1:9" ht="15.75" customHeight="1">
      <c r="A205" s="111"/>
      <c r="B205" s="112"/>
      <c r="C205" s="112"/>
      <c r="D205" s="134"/>
      <c r="E205" s="227"/>
      <c r="F205" s="113" t="s">
        <v>82</v>
      </c>
      <c r="G205" s="114">
        <v>0</v>
      </c>
      <c r="H205" s="115">
        <v>0.5</v>
      </c>
      <c r="I205" s="116">
        <f t="shared" si="1"/>
        <v>0</v>
      </c>
    </row>
    <row r="206" spans="1:9" ht="15.75" customHeight="1">
      <c r="A206" s="111"/>
      <c r="B206" s="112"/>
      <c r="C206" s="112"/>
      <c r="D206" s="134"/>
      <c r="E206" s="227"/>
      <c r="F206" s="113" t="s">
        <v>59</v>
      </c>
      <c r="G206" s="114">
        <v>0</v>
      </c>
      <c r="H206" s="115">
        <v>0.25</v>
      </c>
      <c r="I206" s="116">
        <f t="shared" si="1"/>
        <v>0</v>
      </c>
    </row>
    <row r="207" spans="1:9" ht="15.75" customHeight="1">
      <c r="A207" s="117"/>
      <c r="B207" s="118"/>
      <c r="C207" s="118"/>
      <c r="D207" s="136"/>
      <c r="E207" s="268"/>
      <c r="F207" s="119" t="s">
        <v>60</v>
      </c>
      <c r="G207" s="120">
        <v>1200</v>
      </c>
      <c r="H207" s="121">
        <v>0.01</v>
      </c>
      <c r="I207" s="122">
        <f t="shared" si="1"/>
        <v>12</v>
      </c>
    </row>
    <row r="208" spans="1:9" ht="15.75" customHeight="1">
      <c r="A208" s="105">
        <v>20</v>
      </c>
      <c r="B208" s="106" t="s">
        <v>125</v>
      </c>
      <c r="C208" s="106" t="s">
        <v>631</v>
      </c>
      <c r="D208" s="132" t="s">
        <v>647</v>
      </c>
      <c r="E208" s="272" t="s">
        <v>663</v>
      </c>
      <c r="F208" s="107" t="s">
        <v>16</v>
      </c>
      <c r="G208" s="108">
        <v>1</v>
      </c>
      <c r="H208" s="109">
        <v>7.5</v>
      </c>
      <c r="I208" s="110">
        <f t="shared" si="1"/>
        <v>7.5</v>
      </c>
    </row>
    <row r="209" spans="1:9" ht="15.75" customHeight="1">
      <c r="A209" s="111"/>
      <c r="B209" s="112"/>
      <c r="C209" s="112"/>
      <c r="D209" s="134"/>
      <c r="E209" s="227"/>
      <c r="F209" s="113" t="s">
        <v>634</v>
      </c>
      <c r="G209" s="114">
        <v>0</v>
      </c>
      <c r="H209" s="115">
        <v>0.01</v>
      </c>
      <c r="I209" s="116">
        <f t="shared" si="1"/>
        <v>0</v>
      </c>
    </row>
    <row r="210" spans="1:9" ht="15.75" customHeight="1">
      <c r="A210" s="111"/>
      <c r="B210" s="112"/>
      <c r="C210" s="112"/>
      <c r="D210" s="134"/>
      <c r="E210" s="227"/>
      <c r="F210" s="113" t="s">
        <v>36</v>
      </c>
      <c r="G210" s="114">
        <v>1</v>
      </c>
      <c r="H210" s="115">
        <v>7.5</v>
      </c>
      <c r="I210" s="116">
        <f t="shared" si="1"/>
        <v>7.5</v>
      </c>
    </row>
    <row r="211" spans="1:9" ht="15.75" customHeight="1">
      <c r="A211" s="111"/>
      <c r="B211" s="112"/>
      <c r="C211" s="112"/>
      <c r="D211" s="134"/>
      <c r="E211" s="227"/>
      <c r="F211" s="113" t="s">
        <v>80</v>
      </c>
      <c r="G211" s="114"/>
      <c r="H211" s="115">
        <v>0.5</v>
      </c>
      <c r="I211" s="116">
        <f t="shared" si="1"/>
        <v>0</v>
      </c>
    </row>
    <row r="212" spans="1:9" ht="15.75" customHeight="1">
      <c r="A212" s="111"/>
      <c r="B212" s="112"/>
      <c r="C212" s="112"/>
      <c r="D212" s="134"/>
      <c r="E212" s="227"/>
      <c r="F212" s="113" t="s">
        <v>82</v>
      </c>
      <c r="G212" s="114">
        <v>0</v>
      </c>
      <c r="H212" s="115">
        <v>0.5</v>
      </c>
      <c r="I212" s="116">
        <f t="shared" si="1"/>
        <v>0</v>
      </c>
    </row>
    <row r="213" spans="1:9" ht="15.75" customHeight="1">
      <c r="A213" s="111"/>
      <c r="B213" s="112"/>
      <c r="C213" s="112"/>
      <c r="D213" s="134"/>
      <c r="E213" s="227"/>
      <c r="F213" s="113" t="s">
        <v>59</v>
      </c>
      <c r="G213" s="114">
        <v>0</v>
      </c>
      <c r="H213" s="115">
        <v>0.25</v>
      </c>
      <c r="I213" s="116">
        <f t="shared" si="1"/>
        <v>0</v>
      </c>
    </row>
    <row r="214" spans="1:9" ht="15.75" customHeight="1">
      <c r="A214" s="117"/>
      <c r="B214" s="118"/>
      <c r="C214" s="118"/>
      <c r="D214" s="136"/>
      <c r="E214" s="268"/>
      <c r="F214" s="119" t="s">
        <v>60</v>
      </c>
      <c r="G214" s="120">
        <v>1050</v>
      </c>
      <c r="H214" s="121">
        <v>0.01</v>
      </c>
      <c r="I214" s="122">
        <f t="shared" si="1"/>
        <v>10.5</v>
      </c>
    </row>
    <row r="215" spans="1:9" ht="15.75" customHeight="1">
      <c r="A215" s="153"/>
      <c r="B215" s="154"/>
      <c r="C215" s="154"/>
      <c r="D215" s="154"/>
      <c r="E215" s="154"/>
      <c r="F215" s="155" t="s">
        <v>117</v>
      </c>
      <c r="G215" s="156"/>
      <c r="H215" s="157"/>
      <c r="I215" s="158">
        <f>SUM(I75:I214)</f>
        <v>360</v>
      </c>
    </row>
    <row r="216" spans="1:9" ht="15.75" customHeight="1">
      <c r="A216" s="151">
        <v>1</v>
      </c>
      <c r="B216" s="112" t="s">
        <v>125</v>
      </c>
      <c r="C216" s="112" t="s">
        <v>631</v>
      </c>
      <c r="D216" s="134" t="s">
        <v>664</v>
      </c>
      <c r="E216" s="261" t="s">
        <v>665</v>
      </c>
      <c r="F216" s="107" t="s">
        <v>16</v>
      </c>
      <c r="G216" s="108">
        <v>1</v>
      </c>
      <c r="H216" s="109">
        <v>7.5</v>
      </c>
      <c r="I216" s="143">
        <f t="shared" ref="I216:I362" si="2">H216*G216</f>
        <v>7.5</v>
      </c>
    </row>
    <row r="217" spans="1:9" ht="15.75" customHeight="1">
      <c r="A217" s="151"/>
      <c r="B217" s="159"/>
      <c r="C217" s="160"/>
      <c r="D217" s="160"/>
      <c r="E217" s="227"/>
      <c r="F217" s="113" t="s">
        <v>634</v>
      </c>
      <c r="G217" s="114">
        <v>0</v>
      </c>
      <c r="H217" s="115">
        <v>0.01</v>
      </c>
      <c r="I217" s="143">
        <f t="shared" si="2"/>
        <v>0</v>
      </c>
    </row>
    <row r="218" spans="1:9" ht="15.75" customHeight="1">
      <c r="A218" s="151"/>
      <c r="B218" s="159"/>
      <c r="C218" s="160"/>
      <c r="D218" s="160"/>
      <c r="E218" s="227"/>
      <c r="F218" s="113" t="s">
        <v>36</v>
      </c>
      <c r="G218" s="114">
        <v>0</v>
      </c>
      <c r="H218" s="115">
        <v>7.5</v>
      </c>
      <c r="I218" s="143">
        <f t="shared" si="2"/>
        <v>0</v>
      </c>
    </row>
    <row r="219" spans="1:9" ht="15.75" customHeight="1">
      <c r="A219" s="151"/>
      <c r="B219" s="159"/>
      <c r="C219" s="160"/>
      <c r="D219" s="160"/>
      <c r="E219" s="227"/>
      <c r="F219" s="113" t="s">
        <v>80</v>
      </c>
      <c r="G219" s="114">
        <v>0</v>
      </c>
      <c r="H219" s="115">
        <v>0.5</v>
      </c>
      <c r="I219" s="143">
        <f t="shared" si="2"/>
        <v>0</v>
      </c>
    </row>
    <row r="220" spans="1:9" ht="15.75" customHeight="1">
      <c r="A220" s="151"/>
      <c r="B220" s="159"/>
      <c r="C220" s="160"/>
      <c r="D220" s="160"/>
      <c r="E220" s="227"/>
      <c r="F220" s="113" t="s">
        <v>82</v>
      </c>
      <c r="G220" s="114">
        <v>0</v>
      </c>
      <c r="H220" s="115">
        <v>0.5</v>
      </c>
      <c r="I220" s="143">
        <f t="shared" si="2"/>
        <v>0</v>
      </c>
    </row>
    <row r="221" spans="1:9" ht="15.75" customHeight="1">
      <c r="A221" s="151"/>
      <c r="B221" s="159"/>
      <c r="C221" s="160"/>
      <c r="D221" s="160"/>
      <c r="E221" s="227"/>
      <c r="F221" s="113" t="s">
        <v>59</v>
      </c>
      <c r="G221" s="114">
        <v>1</v>
      </c>
      <c r="H221" s="115">
        <v>0.25</v>
      </c>
      <c r="I221" s="143">
        <f t="shared" si="2"/>
        <v>0.25</v>
      </c>
    </row>
    <row r="222" spans="1:9" ht="15.75" customHeight="1">
      <c r="A222" s="151"/>
      <c r="B222" s="159"/>
      <c r="C222" s="160"/>
      <c r="D222" s="160"/>
      <c r="E222" s="228"/>
      <c r="F222" s="119" t="s">
        <v>60</v>
      </c>
      <c r="G222" s="120">
        <v>950</v>
      </c>
      <c r="H222" s="121">
        <v>0.01</v>
      </c>
      <c r="I222" s="143">
        <f t="shared" si="2"/>
        <v>9.5</v>
      </c>
    </row>
    <row r="223" spans="1:9" ht="15" customHeight="1">
      <c r="A223" s="151">
        <v>2</v>
      </c>
      <c r="B223" s="112" t="s">
        <v>125</v>
      </c>
      <c r="C223" s="112" t="s">
        <v>631</v>
      </c>
      <c r="D223" s="134" t="s">
        <v>664</v>
      </c>
      <c r="E223" s="261" t="s">
        <v>666</v>
      </c>
      <c r="F223" s="107" t="s">
        <v>16</v>
      </c>
      <c r="G223" s="108">
        <v>1</v>
      </c>
      <c r="H223" s="109">
        <v>7.5</v>
      </c>
      <c r="I223" s="143">
        <f t="shared" si="2"/>
        <v>7.5</v>
      </c>
    </row>
    <row r="224" spans="1:9" ht="15.75" customHeight="1">
      <c r="A224" s="151"/>
      <c r="B224" s="160"/>
      <c r="C224" s="160"/>
      <c r="D224" s="160"/>
      <c r="E224" s="227"/>
      <c r="F224" s="113" t="s">
        <v>634</v>
      </c>
      <c r="G224" s="114">
        <v>0</v>
      </c>
      <c r="H224" s="115">
        <v>0.01</v>
      </c>
      <c r="I224" s="143">
        <f t="shared" si="2"/>
        <v>0</v>
      </c>
    </row>
    <row r="225" spans="1:9" ht="15.75" customHeight="1">
      <c r="A225" s="151"/>
      <c r="B225" s="160"/>
      <c r="C225" s="160"/>
      <c r="D225" s="160"/>
      <c r="E225" s="227"/>
      <c r="F225" s="113" t="s">
        <v>36</v>
      </c>
      <c r="G225" s="114"/>
      <c r="H225" s="115">
        <v>7.5</v>
      </c>
      <c r="I225" s="143">
        <f t="shared" si="2"/>
        <v>0</v>
      </c>
    </row>
    <row r="226" spans="1:9" ht="15.75" customHeight="1">
      <c r="A226" s="151"/>
      <c r="B226" s="160"/>
      <c r="C226" s="160"/>
      <c r="D226" s="160"/>
      <c r="E226" s="227"/>
      <c r="F226" s="113" t="s">
        <v>80</v>
      </c>
      <c r="G226" s="114"/>
      <c r="H226" s="115">
        <v>0.5</v>
      </c>
      <c r="I226" s="143">
        <f t="shared" si="2"/>
        <v>0</v>
      </c>
    </row>
    <row r="227" spans="1:9" ht="15.75" customHeight="1">
      <c r="A227" s="151"/>
      <c r="B227" s="160"/>
      <c r="C227" s="160"/>
      <c r="D227" s="160"/>
      <c r="E227" s="227"/>
      <c r="F227" s="113" t="s">
        <v>82</v>
      </c>
      <c r="G227" s="114">
        <v>0</v>
      </c>
      <c r="H227" s="115">
        <v>0.5</v>
      </c>
      <c r="I227" s="143">
        <f t="shared" si="2"/>
        <v>0</v>
      </c>
    </row>
    <row r="228" spans="1:9" ht="15.75" customHeight="1">
      <c r="A228" s="151"/>
      <c r="B228" s="160"/>
      <c r="C228" s="160"/>
      <c r="D228" s="160"/>
      <c r="E228" s="227"/>
      <c r="F228" s="113" t="s">
        <v>59</v>
      </c>
      <c r="G228" s="114">
        <v>0</v>
      </c>
      <c r="H228" s="115">
        <v>0.25</v>
      </c>
      <c r="I228" s="143">
        <f t="shared" si="2"/>
        <v>0</v>
      </c>
    </row>
    <row r="229" spans="1:9" ht="15.75" customHeight="1">
      <c r="A229" s="151"/>
      <c r="B229" s="160"/>
      <c r="C229" s="160"/>
      <c r="D229" s="160"/>
      <c r="E229" s="228"/>
      <c r="F229" s="119" t="s">
        <v>60</v>
      </c>
      <c r="G229" s="120">
        <v>790</v>
      </c>
      <c r="H229" s="121">
        <v>0.01</v>
      </c>
      <c r="I229" s="143">
        <f t="shared" si="2"/>
        <v>7.9</v>
      </c>
    </row>
    <row r="230" spans="1:9" ht="15" customHeight="1">
      <c r="A230" s="114">
        <v>3</v>
      </c>
      <c r="B230" s="112" t="s">
        <v>125</v>
      </c>
      <c r="C230" s="112" t="s">
        <v>631</v>
      </c>
      <c r="D230" s="134" t="s">
        <v>664</v>
      </c>
      <c r="E230" s="262" t="s">
        <v>667</v>
      </c>
      <c r="F230" s="107" t="s">
        <v>16</v>
      </c>
      <c r="G230" s="108">
        <v>1</v>
      </c>
      <c r="H230" s="109">
        <v>7.5</v>
      </c>
      <c r="I230" s="143">
        <f t="shared" si="2"/>
        <v>7.5</v>
      </c>
    </row>
    <row r="231" spans="1:9" ht="15.75" customHeight="1">
      <c r="A231" s="114"/>
      <c r="B231" s="114"/>
      <c r="C231" s="114"/>
      <c r="D231" s="114"/>
      <c r="E231" s="227"/>
      <c r="F231" s="113" t="s">
        <v>634</v>
      </c>
      <c r="G231" s="114">
        <v>0</v>
      </c>
      <c r="H231" s="115">
        <v>0.01</v>
      </c>
      <c r="I231" s="143">
        <f t="shared" si="2"/>
        <v>0</v>
      </c>
    </row>
    <row r="232" spans="1:9" ht="15.75" customHeight="1">
      <c r="A232" s="114"/>
      <c r="B232" s="114"/>
      <c r="C232" s="114"/>
      <c r="D232" s="114"/>
      <c r="E232" s="227"/>
      <c r="F232" s="113" t="s">
        <v>36</v>
      </c>
      <c r="G232" s="114">
        <v>0</v>
      </c>
      <c r="H232" s="115">
        <v>7.5</v>
      </c>
      <c r="I232" s="143">
        <f t="shared" si="2"/>
        <v>0</v>
      </c>
    </row>
    <row r="233" spans="1:9" ht="15.75" customHeight="1">
      <c r="A233" s="114"/>
      <c r="B233" s="114"/>
      <c r="C233" s="114"/>
      <c r="D233" s="114"/>
      <c r="E233" s="227"/>
      <c r="F233" s="113" t="s">
        <v>80</v>
      </c>
      <c r="G233" s="114">
        <v>0</v>
      </c>
      <c r="H233" s="115">
        <v>0.5</v>
      </c>
      <c r="I233" s="143">
        <f t="shared" si="2"/>
        <v>0</v>
      </c>
    </row>
    <row r="234" spans="1:9" ht="15.75" customHeight="1">
      <c r="A234" s="114"/>
      <c r="B234" s="114"/>
      <c r="C234" s="114"/>
      <c r="D234" s="114"/>
      <c r="E234" s="227"/>
      <c r="F234" s="113" t="s">
        <v>82</v>
      </c>
      <c r="G234" s="114">
        <v>0</v>
      </c>
      <c r="H234" s="115">
        <v>0.5</v>
      </c>
      <c r="I234" s="143">
        <f t="shared" si="2"/>
        <v>0</v>
      </c>
    </row>
    <row r="235" spans="1:9" ht="15.75" customHeight="1">
      <c r="A235" s="114"/>
      <c r="B235" s="114"/>
      <c r="C235" s="114"/>
      <c r="D235" s="114"/>
      <c r="E235" s="227"/>
      <c r="F235" s="113" t="s">
        <v>59</v>
      </c>
      <c r="G235" s="114">
        <v>0</v>
      </c>
      <c r="H235" s="115">
        <v>0.25</v>
      </c>
      <c r="I235" s="143">
        <f t="shared" si="2"/>
        <v>0</v>
      </c>
    </row>
    <row r="236" spans="1:9" ht="15.75" customHeight="1">
      <c r="A236" s="114"/>
      <c r="B236" s="114"/>
      <c r="C236" s="114"/>
      <c r="D236" s="114"/>
      <c r="E236" s="228"/>
      <c r="F236" s="119" t="s">
        <v>60</v>
      </c>
      <c r="G236" s="120">
        <v>1000</v>
      </c>
      <c r="H236" s="121">
        <v>0.01</v>
      </c>
      <c r="I236" s="143">
        <f t="shared" si="2"/>
        <v>10</v>
      </c>
    </row>
    <row r="237" spans="1:9" ht="15.75" customHeight="1">
      <c r="A237" s="114">
        <v>4</v>
      </c>
      <c r="B237" s="112" t="s">
        <v>125</v>
      </c>
      <c r="C237" s="112" t="s">
        <v>631</v>
      </c>
      <c r="D237" s="134" t="s">
        <v>664</v>
      </c>
      <c r="E237" s="262" t="s">
        <v>668</v>
      </c>
      <c r="F237" s="107" t="s">
        <v>16</v>
      </c>
      <c r="G237" s="108">
        <v>1</v>
      </c>
      <c r="H237" s="109">
        <v>7.5</v>
      </c>
      <c r="I237" s="143">
        <f t="shared" si="2"/>
        <v>7.5</v>
      </c>
    </row>
    <row r="238" spans="1:9" ht="15.75" customHeight="1">
      <c r="A238" s="114"/>
      <c r="B238" s="114"/>
      <c r="C238" s="114"/>
      <c r="D238" s="114"/>
      <c r="E238" s="227"/>
      <c r="F238" s="113" t="s">
        <v>634</v>
      </c>
      <c r="G238" s="114">
        <v>0</v>
      </c>
      <c r="H238" s="115">
        <v>0.01</v>
      </c>
      <c r="I238" s="143">
        <f t="shared" si="2"/>
        <v>0</v>
      </c>
    </row>
    <row r="239" spans="1:9" ht="15.75" customHeight="1">
      <c r="A239" s="114"/>
      <c r="B239" s="114"/>
      <c r="C239" s="114"/>
      <c r="D239" s="114"/>
      <c r="E239" s="227"/>
      <c r="F239" s="113" t="s">
        <v>36</v>
      </c>
      <c r="G239" s="114"/>
      <c r="H239" s="115">
        <v>7.5</v>
      </c>
      <c r="I239" s="143">
        <f t="shared" si="2"/>
        <v>0</v>
      </c>
    </row>
    <row r="240" spans="1:9" ht="15.75" customHeight="1">
      <c r="A240" s="114"/>
      <c r="B240" s="114"/>
      <c r="C240" s="114"/>
      <c r="D240" s="114"/>
      <c r="E240" s="227"/>
      <c r="F240" s="113" t="s">
        <v>80</v>
      </c>
      <c r="G240" s="114"/>
      <c r="H240" s="115">
        <v>0.5</v>
      </c>
      <c r="I240" s="143">
        <f t="shared" si="2"/>
        <v>0</v>
      </c>
    </row>
    <row r="241" spans="1:9" ht="15.75" customHeight="1">
      <c r="A241" s="114"/>
      <c r="B241" s="114"/>
      <c r="C241" s="114"/>
      <c r="D241" s="114"/>
      <c r="E241" s="227"/>
      <c r="F241" s="113" t="s">
        <v>82</v>
      </c>
      <c r="G241" s="114">
        <v>0</v>
      </c>
      <c r="H241" s="115">
        <v>0.5</v>
      </c>
      <c r="I241" s="143">
        <f t="shared" si="2"/>
        <v>0</v>
      </c>
    </row>
    <row r="242" spans="1:9" ht="15.75" customHeight="1">
      <c r="A242" s="114"/>
      <c r="B242" s="114"/>
      <c r="C242" s="114"/>
      <c r="D242" s="114"/>
      <c r="E242" s="227"/>
      <c r="F242" s="113" t="s">
        <v>59</v>
      </c>
      <c r="G242" s="114">
        <v>2</v>
      </c>
      <c r="H242" s="115">
        <v>0.25</v>
      </c>
      <c r="I242" s="143">
        <f t="shared" si="2"/>
        <v>0.5</v>
      </c>
    </row>
    <row r="243" spans="1:9" ht="15.75" customHeight="1">
      <c r="A243" s="114"/>
      <c r="B243" s="114"/>
      <c r="C243" s="114"/>
      <c r="D243" s="114"/>
      <c r="E243" s="228"/>
      <c r="F243" s="119" t="s">
        <v>60</v>
      </c>
      <c r="G243" s="120">
        <v>950</v>
      </c>
      <c r="H243" s="121">
        <v>0.01</v>
      </c>
      <c r="I243" s="143">
        <f t="shared" si="2"/>
        <v>9.5</v>
      </c>
    </row>
    <row r="244" spans="1:9" ht="15.75" customHeight="1">
      <c r="A244" s="114">
        <v>5</v>
      </c>
      <c r="B244" s="112" t="s">
        <v>125</v>
      </c>
      <c r="C244" s="112" t="s">
        <v>631</v>
      </c>
      <c r="D244" s="134" t="s">
        <v>664</v>
      </c>
      <c r="E244" s="262" t="s">
        <v>669</v>
      </c>
      <c r="F244" s="107" t="s">
        <v>16</v>
      </c>
      <c r="G244" s="108">
        <v>1</v>
      </c>
      <c r="H244" s="109">
        <v>7.5</v>
      </c>
      <c r="I244" s="143">
        <f t="shared" si="2"/>
        <v>7.5</v>
      </c>
    </row>
    <row r="245" spans="1:9" ht="15.75" customHeight="1">
      <c r="A245" s="114"/>
      <c r="B245" s="114"/>
      <c r="C245" s="114"/>
      <c r="D245" s="114"/>
      <c r="E245" s="227"/>
      <c r="F245" s="113" t="s">
        <v>634</v>
      </c>
      <c r="G245" s="114">
        <v>0</v>
      </c>
      <c r="H245" s="115">
        <v>0.01</v>
      </c>
      <c r="I245" s="143">
        <f t="shared" si="2"/>
        <v>0</v>
      </c>
    </row>
    <row r="246" spans="1:9" ht="15.75" customHeight="1">
      <c r="A246" s="114"/>
      <c r="B246" s="114"/>
      <c r="C246" s="114"/>
      <c r="D246" s="114"/>
      <c r="E246" s="227"/>
      <c r="F246" s="113" t="s">
        <v>36</v>
      </c>
      <c r="G246" s="114">
        <v>0</v>
      </c>
      <c r="H246" s="115">
        <v>7.5</v>
      </c>
      <c r="I246" s="143">
        <f t="shared" si="2"/>
        <v>0</v>
      </c>
    </row>
    <row r="247" spans="1:9" ht="15.75" customHeight="1">
      <c r="A247" s="114"/>
      <c r="B247" s="114"/>
      <c r="C247" s="114"/>
      <c r="D247" s="114"/>
      <c r="E247" s="227"/>
      <c r="F247" s="113" t="s">
        <v>80</v>
      </c>
      <c r="G247" s="114">
        <v>0</v>
      </c>
      <c r="H247" s="115">
        <v>0.5</v>
      </c>
      <c r="I247" s="143">
        <f t="shared" si="2"/>
        <v>0</v>
      </c>
    </row>
    <row r="248" spans="1:9" ht="15.75" customHeight="1">
      <c r="A248" s="114"/>
      <c r="B248" s="114"/>
      <c r="C248" s="114"/>
      <c r="D248" s="114"/>
      <c r="E248" s="227"/>
      <c r="F248" s="113" t="s">
        <v>82</v>
      </c>
      <c r="G248" s="114">
        <v>0</v>
      </c>
      <c r="H248" s="115">
        <v>0.5</v>
      </c>
      <c r="I248" s="143">
        <f t="shared" si="2"/>
        <v>0</v>
      </c>
    </row>
    <row r="249" spans="1:9" ht="15.75" customHeight="1">
      <c r="A249" s="114"/>
      <c r="B249" s="114"/>
      <c r="C249" s="114"/>
      <c r="D249" s="114"/>
      <c r="E249" s="227"/>
      <c r="F249" s="113" t="s">
        <v>59</v>
      </c>
      <c r="G249" s="114">
        <v>0</v>
      </c>
      <c r="H249" s="115">
        <v>0.25</v>
      </c>
      <c r="I249" s="143">
        <f t="shared" si="2"/>
        <v>0</v>
      </c>
    </row>
    <row r="250" spans="1:9" ht="15.75" customHeight="1">
      <c r="A250" s="114"/>
      <c r="B250" s="114"/>
      <c r="C250" s="114"/>
      <c r="D250" s="114"/>
      <c r="E250" s="228"/>
      <c r="F250" s="119" t="s">
        <v>60</v>
      </c>
      <c r="G250" s="120">
        <v>750</v>
      </c>
      <c r="H250" s="121">
        <v>0.01</v>
      </c>
      <c r="I250" s="143">
        <f t="shared" si="2"/>
        <v>7.5</v>
      </c>
    </row>
    <row r="251" spans="1:9" ht="15" customHeight="1">
      <c r="A251" s="114">
        <v>6</v>
      </c>
      <c r="B251" s="112" t="s">
        <v>125</v>
      </c>
      <c r="C251" s="112" t="s">
        <v>631</v>
      </c>
      <c r="D251" s="134" t="s">
        <v>664</v>
      </c>
      <c r="E251" s="261" t="s">
        <v>670</v>
      </c>
      <c r="F251" s="107" t="s">
        <v>16</v>
      </c>
      <c r="G251" s="108">
        <v>1</v>
      </c>
      <c r="H251" s="109">
        <v>7.5</v>
      </c>
      <c r="I251" s="143">
        <f t="shared" si="2"/>
        <v>7.5</v>
      </c>
    </row>
    <row r="252" spans="1:9" ht="15.75" customHeight="1">
      <c r="A252" s="114"/>
      <c r="B252" s="114"/>
      <c r="C252" s="114"/>
      <c r="D252" s="114"/>
      <c r="E252" s="227"/>
      <c r="F252" s="113" t="s">
        <v>634</v>
      </c>
      <c r="G252" s="114">
        <v>0</v>
      </c>
      <c r="H252" s="115">
        <v>0.01</v>
      </c>
      <c r="I252" s="143">
        <f t="shared" si="2"/>
        <v>0</v>
      </c>
    </row>
    <row r="253" spans="1:9" ht="15.75" customHeight="1">
      <c r="A253" s="114"/>
      <c r="B253" s="114"/>
      <c r="C253" s="114"/>
      <c r="D253" s="114"/>
      <c r="E253" s="227"/>
      <c r="F253" s="113" t="s">
        <v>36</v>
      </c>
      <c r="G253" s="114">
        <v>0</v>
      </c>
      <c r="H253" s="115">
        <v>7.5</v>
      </c>
      <c r="I253" s="143">
        <f t="shared" si="2"/>
        <v>0</v>
      </c>
    </row>
    <row r="254" spans="1:9" ht="15.75" customHeight="1">
      <c r="A254" s="114"/>
      <c r="B254" s="114"/>
      <c r="C254" s="114"/>
      <c r="D254" s="114"/>
      <c r="E254" s="227"/>
      <c r="F254" s="113" t="s">
        <v>80</v>
      </c>
      <c r="G254" s="114">
        <v>0</v>
      </c>
      <c r="H254" s="115">
        <v>0.5</v>
      </c>
      <c r="I254" s="143">
        <f t="shared" si="2"/>
        <v>0</v>
      </c>
    </row>
    <row r="255" spans="1:9" ht="15.75" customHeight="1">
      <c r="A255" s="114"/>
      <c r="B255" s="114"/>
      <c r="C255" s="114"/>
      <c r="D255" s="114"/>
      <c r="E255" s="227"/>
      <c r="F255" s="113" t="s">
        <v>82</v>
      </c>
      <c r="G255" s="114">
        <v>0</v>
      </c>
      <c r="H255" s="115">
        <v>0.5</v>
      </c>
      <c r="I255" s="143">
        <f t="shared" si="2"/>
        <v>0</v>
      </c>
    </row>
    <row r="256" spans="1:9" ht="15.75" customHeight="1">
      <c r="A256" s="114"/>
      <c r="B256" s="114"/>
      <c r="C256" s="114"/>
      <c r="D256" s="114"/>
      <c r="E256" s="227"/>
      <c r="F256" s="113" t="s">
        <v>59</v>
      </c>
      <c r="G256" s="114">
        <v>0</v>
      </c>
      <c r="H256" s="115">
        <v>0.25</v>
      </c>
      <c r="I256" s="143">
        <f t="shared" si="2"/>
        <v>0</v>
      </c>
    </row>
    <row r="257" spans="1:9" ht="15.75" customHeight="1">
      <c r="A257" s="114"/>
      <c r="B257" s="114"/>
      <c r="C257" s="114"/>
      <c r="D257" s="114"/>
      <c r="E257" s="228"/>
      <c r="F257" s="119" t="s">
        <v>60</v>
      </c>
      <c r="G257" s="120">
        <v>960</v>
      </c>
      <c r="H257" s="121">
        <v>0.01</v>
      </c>
      <c r="I257" s="143">
        <f t="shared" si="2"/>
        <v>9.6</v>
      </c>
    </row>
    <row r="258" spans="1:9" ht="15" customHeight="1">
      <c r="A258" s="114">
        <v>7</v>
      </c>
      <c r="B258" s="112" t="s">
        <v>125</v>
      </c>
      <c r="C258" s="112" t="s">
        <v>631</v>
      </c>
      <c r="D258" s="134" t="s">
        <v>664</v>
      </c>
      <c r="E258" s="262" t="s">
        <v>671</v>
      </c>
      <c r="F258" s="107" t="s">
        <v>16</v>
      </c>
      <c r="G258" s="108">
        <v>1</v>
      </c>
      <c r="H258" s="109">
        <v>7.5</v>
      </c>
      <c r="I258" s="143">
        <f t="shared" si="2"/>
        <v>7.5</v>
      </c>
    </row>
    <row r="259" spans="1:9" ht="15.75" customHeight="1">
      <c r="A259" s="114"/>
      <c r="B259" s="114"/>
      <c r="C259" s="114"/>
      <c r="D259" s="114"/>
      <c r="E259" s="227"/>
      <c r="F259" s="113" t="s">
        <v>634</v>
      </c>
      <c r="G259" s="114">
        <v>0</v>
      </c>
      <c r="H259" s="115">
        <v>0.01</v>
      </c>
      <c r="I259" s="143">
        <f t="shared" si="2"/>
        <v>0</v>
      </c>
    </row>
    <row r="260" spans="1:9" ht="15.75" customHeight="1">
      <c r="A260" s="114"/>
      <c r="B260" s="114"/>
      <c r="C260" s="114"/>
      <c r="D260" s="114"/>
      <c r="E260" s="227"/>
      <c r="F260" s="113" t="s">
        <v>36</v>
      </c>
      <c r="G260" s="114">
        <v>0</v>
      </c>
      <c r="H260" s="115">
        <v>7.5</v>
      </c>
      <c r="I260" s="143">
        <f t="shared" si="2"/>
        <v>0</v>
      </c>
    </row>
    <row r="261" spans="1:9" ht="15.75" customHeight="1">
      <c r="A261" s="114"/>
      <c r="B261" s="114"/>
      <c r="C261" s="114"/>
      <c r="D261" s="114"/>
      <c r="E261" s="227"/>
      <c r="F261" s="113" t="s">
        <v>80</v>
      </c>
      <c r="G261" s="114">
        <v>0</v>
      </c>
      <c r="H261" s="115">
        <v>0.5</v>
      </c>
      <c r="I261" s="143">
        <f t="shared" si="2"/>
        <v>0</v>
      </c>
    </row>
    <row r="262" spans="1:9" ht="15.75" customHeight="1">
      <c r="A262" s="114"/>
      <c r="B262" s="114"/>
      <c r="C262" s="114"/>
      <c r="D262" s="114"/>
      <c r="E262" s="227"/>
      <c r="F262" s="113" t="s">
        <v>82</v>
      </c>
      <c r="G262" s="114">
        <v>0</v>
      </c>
      <c r="H262" s="115">
        <v>0.5</v>
      </c>
      <c r="I262" s="143">
        <f t="shared" si="2"/>
        <v>0</v>
      </c>
    </row>
    <row r="263" spans="1:9" ht="15.75" customHeight="1">
      <c r="A263" s="114"/>
      <c r="B263" s="114"/>
      <c r="C263" s="114"/>
      <c r="D263" s="114"/>
      <c r="E263" s="227"/>
      <c r="F263" s="113" t="s">
        <v>59</v>
      </c>
      <c r="G263" s="114">
        <v>1</v>
      </c>
      <c r="H263" s="115">
        <v>0.25</v>
      </c>
      <c r="I263" s="143">
        <f t="shared" si="2"/>
        <v>0.25</v>
      </c>
    </row>
    <row r="264" spans="1:9" ht="15.75" customHeight="1">
      <c r="A264" s="114"/>
      <c r="B264" s="114"/>
      <c r="C264" s="114"/>
      <c r="D264" s="114"/>
      <c r="E264" s="228"/>
      <c r="F264" s="119" t="s">
        <v>60</v>
      </c>
      <c r="G264" s="120">
        <v>880</v>
      </c>
      <c r="H264" s="121">
        <v>0.01</v>
      </c>
      <c r="I264" s="143">
        <f t="shared" si="2"/>
        <v>8.8000000000000007</v>
      </c>
    </row>
    <row r="265" spans="1:9" ht="15.75" customHeight="1">
      <c r="A265" s="114">
        <v>8</v>
      </c>
      <c r="B265" s="112" t="s">
        <v>125</v>
      </c>
      <c r="C265" s="112" t="s">
        <v>631</v>
      </c>
      <c r="D265" s="134" t="s">
        <v>664</v>
      </c>
      <c r="E265" s="262" t="s">
        <v>672</v>
      </c>
      <c r="F265" s="107" t="s">
        <v>16</v>
      </c>
      <c r="G265" s="108">
        <v>1</v>
      </c>
      <c r="H265" s="109">
        <v>7.5</v>
      </c>
      <c r="I265" s="143">
        <f t="shared" si="2"/>
        <v>7.5</v>
      </c>
    </row>
    <row r="266" spans="1:9" ht="15.75" customHeight="1">
      <c r="A266" s="114"/>
      <c r="B266" s="114"/>
      <c r="C266" s="114"/>
      <c r="D266" s="114"/>
      <c r="E266" s="227"/>
      <c r="F266" s="113" t="s">
        <v>634</v>
      </c>
      <c r="G266" s="114">
        <v>0</v>
      </c>
      <c r="H266" s="115">
        <v>0.01</v>
      </c>
      <c r="I266" s="143">
        <f t="shared" si="2"/>
        <v>0</v>
      </c>
    </row>
    <row r="267" spans="1:9" ht="15.75" customHeight="1">
      <c r="A267" s="114"/>
      <c r="B267" s="114"/>
      <c r="C267" s="114"/>
      <c r="D267" s="114"/>
      <c r="E267" s="227"/>
      <c r="F267" s="113" t="s">
        <v>36</v>
      </c>
      <c r="G267" s="114">
        <v>0</v>
      </c>
      <c r="H267" s="115">
        <v>7.5</v>
      </c>
      <c r="I267" s="143">
        <f t="shared" si="2"/>
        <v>0</v>
      </c>
    </row>
    <row r="268" spans="1:9" ht="15.75" customHeight="1">
      <c r="A268" s="114"/>
      <c r="B268" s="114"/>
      <c r="C268" s="114"/>
      <c r="D268" s="114"/>
      <c r="E268" s="227"/>
      <c r="F268" s="113" t="s">
        <v>80</v>
      </c>
      <c r="G268" s="114">
        <v>0</v>
      </c>
      <c r="H268" s="115">
        <v>0.5</v>
      </c>
      <c r="I268" s="143">
        <f t="shared" si="2"/>
        <v>0</v>
      </c>
    </row>
    <row r="269" spans="1:9" ht="15.75" customHeight="1">
      <c r="A269" s="114"/>
      <c r="B269" s="114"/>
      <c r="C269" s="114"/>
      <c r="D269" s="114"/>
      <c r="E269" s="227"/>
      <c r="F269" s="113" t="s">
        <v>82</v>
      </c>
      <c r="G269" s="114">
        <v>0</v>
      </c>
      <c r="H269" s="115">
        <v>0.5</v>
      </c>
      <c r="I269" s="143">
        <f t="shared" si="2"/>
        <v>0</v>
      </c>
    </row>
    <row r="270" spans="1:9" ht="15.75" customHeight="1">
      <c r="A270" s="114"/>
      <c r="B270" s="114"/>
      <c r="C270" s="114"/>
      <c r="D270" s="114"/>
      <c r="E270" s="227"/>
      <c r="F270" s="113" t="s">
        <v>59</v>
      </c>
      <c r="G270" s="114">
        <v>0</v>
      </c>
      <c r="H270" s="115">
        <v>0.25</v>
      </c>
      <c r="I270" s="143">
        <f t="shared" si="2"/>
        <v>0</v>
      </c>
    </row>
    <row r="271" spans="1:9" ht="15.75" customHeight="1">
      <c r="A271" s="114"/>
      <c r="B271" s="114"/>
      <c r="C271" s="114"/>
      <c r="D271" s="114"/>
      <c r="E271" s="228"/>
      <c r="F271" s="119" t="s">
        <v>60</v>
      </c>
      <c r="G271" s="120">
        <v>945</v>
      </c>
      <c r="H271" s="121">
        <v>0.01</v>
      </c>
      <c r="I271" s="143">
        <f t="shared" si="2"/>
        <v>9.4500000000000011</v>
      </c>
    </row>
    <row r="272" spans="1:9" ht="15" customHeight="1">
      <c r="A272" s="151">
        <v>9</v>
      </c>
      <c r="B272" s="112" t="s">
        <v>125</v>
      </c>
      <c r="C272" s="112" t="s">
        <v>631</v>
      </c>
      <c r="D272" s="134" t="s">
        <v>664</v>
      </c>
      <c r="E272" s="261" t="s">
        <v>673</v>
      </c>
      <c r="F272" s="107" t="s">
        <v>16</v>
      </c>
      <c r="G272" s="108">
        <v>1</v>
      </c>
      <c r="H272" s="109">
        <v>7.5</v>
      </c>
      <c r="I272" s="143">
        <f t="shared" si="2"/>
        <v>7.5</v>
      </c>
    </row>
    <row r="273" spans="1:9" ht="15.75" customHeight="1">
      <c r="A273" s="151"/>
      <c r="B273" s="160"/>
      <c r="C273" s="160"/>
      <c r="D273" s="160"/>
      <c r="E273" s="227"/>
      <c r="F273" s="113" t="s">
        <v>634</v>
      </c>
      <c r="G273" s="114">
        <v>0</v>
      </c>
      <c r="H273" s="115">
        <v>0.01</v>
      </c>
      <c r="I273" s="143">
        <f t="shared" si="2"/>
        <v>0</v>
      </c>
    </row>
    <row r="274" spans="1:9" ht="15.75" customHeight="1">
      <c r="A274" s="151"/>
      <c r="B274" s="160"/>
      <c r="C274" s="160"/>
      <c r="D274" s="160"/>
      <c r="E274" s="227"/>
      <c r="F274" s="113" t="s">
        <v>36</v>
      </c>
      <c r="G274" s="114">
        <v>0</v>
      </c>
      <c r="H274" s="115">
        <v>7.5</v>
      </c>
      <c r="I274" s="143">
        <f t="shared" si="2"/>
        <v>0</v>
      </c>
    </row>
    <row r="275" spans="1:9" ht="15.75" customHeight="1">
      <c r="A275" s="151"/>
      <c r="B275" s="160"/>
      <c r="C275" s="160"/>
      <c r="D275" s="160"/>
      <c r="E275" s="227"/>
      <c r="F275" s="113" t="s">
        <v>80</v>
      </c>
      <c r="G275" s="114">
        <v>0</v>
      </c>
      <c r="H275" s="115">
        <v>0.5</v>
      </c>
      <c r="I275" s="143">
        <f t="shared" si="2"/>
        <v>0</v>
      </c>
    </row>
    <row r="276" spans="1:9" ht="15.75" customHeight="1">
      <c r="A276" s="151"/>
      <c r="B276" s="160"/>
      <c r="C276" s="160"/>
      <c r="D276" s="160"/>
      <c r="E276" s="227"/>
      <c r="F276" s="113" t="s">
        <v>82</v>
      </c>
      <c r="G276" s="114">
        <v>0</v>
      </c>
      <c r="H276" s="115">
        <v>0.5</v>
      </c>
      <c r="I276" s="143">
        <f t="shared" si="2"/>
        <v>0</v>
      </c>
    </row>
    <row r="277" spans="1:9" ht="15.75" customHeight="1">
      <c r="A277" s="151"/>
      <c r="B277" s="160"/>
      <c r="C277" s="160"/>
      <c r="D277" s="160"/>
      <c r="E277" s="227"/>
      <c r="F277" s="113" t="s">
        <v>59</v>
      </c>
      <c r="G277" s="114">
        <v>1</v>
      </c>
      <c r="H277" s="115">
        <v>0.25</v>
      </c>
      <c r="I277" s="143">
        <f t="shared" si="2"/>
        <v>0.25</v>
      </c>
    </row>
    <row r="278" spans="1:9" ht="15.75" customHeight="1">
      <c r="A278" s="151"/>
      <c r="B278" s="160"/>
      <c r="C278" s="160"/>
      <c r="D278" s="160"/>
      <c r="E278" s="228"/>
      <c r="F278" s="119" t="s">
        <v>60</v>
      </c>
      <c r="G278" s="120">
        <v>710</v>
      </c>
      <c r="H278" s="121">
        <v>0.01</v>
      </c>
      <c r="I278" s="143">
        <f t="shared" si="2"/>
        <v>7.1000000000000005</v>
      </c>
    </row>
    <row r="279" spans="1:9" ht="15.75" customHeight="1">
      <c r="A279" s="151">
        <v>10</v>
      </c>
      <c r="B279" s="112" t="s">
        <v>125</v>
      </c>
      <c r="C279" s="112" t="s">
        <v>631</v>
      </c>
      <c r="D279" s="134" t="s">
        <v>664</v>
      </c>
      <c r="E279" s="261" t="s">
        <v>674</v>
      </c>
      <c r="F279" s="107" t="s">
        <v>16</v>
      </c>
      <c r="G279" s="108">
        <v>1</v>
      </c>
      <c r="H279" s="109">
        <v>7.5</v>
      </c>
      <c r="I279" s="143">
        <f t="shared" si="2"/>
        <v>7.5</v>
      </c>
    </row>
    <row r="280" spans="1:9" ht="15.75" customHeight="1">
      <c r="A280" s="151"/>
      <c r="B280" s="160"/>
      <c r="C280" s="160"/>
      <c r="D280" s="160"/>
      <c r="E280" s="227"/>
      <c r="F280" s="113" t="s">
        <v>634</v>
      </c>
      <c r="G280" s="114">
        <v>0</v>
      </c>
      <c r="H280" s="115">
        <v>0.01</v>
      </c>
      <c r="I280" s="143">
        <f t="shared" si="2"/>
        <v>0</v>
      </c>
    </row>
    <row r="281" spans="1:9" ht="15.75" customHeight="1">
      <c r="A281" s="151"/>
      <c r="B281" s="160"/>
      <c r="C281" s="160"/>
      <c r="D281" s="160"/>
      <c r="E281" s="227"/>
      <c r="F281" s="113" t="s">
        <v>36</v>
      </c>
      <c r="G281" s="114">
        <v>0</v>
      </c>
      <c r="H281" s="115">
        <v>7.5</v>
      </c>
      <c r="I281" s="143">
        <f t="shared" si="2"/>
        <v>0</v>
      </c>
    </row>
    <row r="282" spans="1:9" ht="15.75" customHeight="1">
      <c r="A282" s="151"/>
      <c r="B282" s="160"/>
      <c r="C282" s="160"/>
      <c r="D282" s="160"/>
      <c r="E282" s="227"/>
      <c r="F282" s="113" t="s">
        <v>80</v>
      </c>
      <c r="G282" s="114">
        <v>0</v>
      </c>
      <c r="H282" s="115">
        <v>0.5</v>
      </c>
      <c r="I282" s="143">
        <f t="shared" si="2"/>
        <v>0</v>
      </c>
    </row>
    <row r="283" spans="1:9" ht="15.75" customHeight="1">
      <c r="A283" s="151"/>
      <c r="B283" s="160"/>
      <c r="C283" s="160"/>
      <c r="D283" s="160"/>
      <c r="E283" s="227"/>
      <c r="F283" s="113" t="s">
        <v>82</v>
      </c>
      <c r="G283" s="114">
        <v>0</v>
      </c>
      <c r="H283" s="115">
        <v>0.5</v>
      </c>
      <c r="I283" s="143">
        <f t="shared" si="2"/>
        <v>0</v>
      </c>
    </row>
    <row r="284" spans="1:9" ht="15.75" customHeight="1">
      <c r="A284" s="151"/>
      <c r="B284" s="160"/>
      <c r="C284" s="160"/>
      <c r="D284" s="160"/>
      <c r="E284" s="227"/>
      <c r="F284" s="113" t="s">
        <v>59</v>
      </c>
      <c r="G284" s="114">
        <v>0</v>
      </c>
      <c r="H284" s="115">
        <v>0.25</v>
      </c>
      <c r="I284" s="143">
        <f t="shared" si="2"/>
        <v>0</v>
      </c>
    </row>
    <row r="285" spans="1:9" ht="15.75" customHeight="1">
      <c r="A285" s="151"/>
      <c r="B285" s="160"/>
      <c r="C285" s="160"/>
      <c r="D285" s="160"/>
      <c r="E285" s="228"/>
      <c r="F285" s="119" t="s">
        <v>60</v>
      </c>
      <c r="G285" s="120">
        <v>830</v>
      </c>
      <c r="H285" s="121">
        <v>0.01</v>
      </c>
      <c r="I285" s="143">
        <f t="shared" si="2"/>
        <v>8.3000000000000007</v>
      </c>
    </row>
    <row r="286" spans="1:9" ht="15" customHeight="1">
      <c r="A286" s="151">
        <v>11</v>
      </c>
      <c r="B286" s="112" t="s">
        <v>125</v>
      </c>
      <c r="C286" s="112" t="s">
        <v>631</v>
      </c>
      <c r="D286" s="134" t="s">
        <v>664</v>
      </c>
      <c r="E286" s="261" t="s">
        <v>675</v>
      </c>
      <c r="F286" s="107" t="s">
        <v>16</v>
      </c>
      <c r="G286" s="108">
        <v>1</v>
      </c>
      <c r="H286" s="109">
        <v>7.5</v>
      </c>
      <c r="I286" s="143">
        <f t="shared" si="2"/>
        <v>7.5</v>
      </c>
    </row>
    <row r="287" spans="1:9" ht="15.75" customHeight="1">
      <c r="A287" s="151"/>
      <c r="B287" s="160"/>
      <c r="C287" s="160"/>
      <c r="D287" s="160"/>
      <c r="E287" s="227"/>
      <c r="F287" s="113" t="s">
        <v>634</v>
      </c>
      <c r="G287" s="114">
        <v>0</v>
      </c>
      <c r="H287" s="115">
        <v>0.01</v>
      </c>
      <c r="I287" s="143">
        <f t="shared" si="2"/>
        <v>0</v>
      </c>
    </row>
    <row r="288" spans="1:9" ht="15.75" customHeight="1">
      <c r="A288" s="151"/>
      <c r="B288" s="160"/>
      <c r="C288" s="160"/>
      <c r="D288" s="160"/>
      <c r="E288" s="227"/>
      <c r="F288" s="113" t="s">
        <v>36</v>
      </c>
      <c r="G288" s="114">
        <v>0</v>
      </c>
      <c r="H288" s="115">
        <v>7.5</v>
      </c>
      <c r="I288" s="143">
        <f t="shared" si="2"/>
        <v>0</v>
      </c>
    </row>
    <row r="289" spans="1:9" ht="15.75" customHeight="1">
      <c r="A289" s="151"/>
      <c r="B289" s="160"/>
      <c r="C289" s="160"/>
      <c r="D289" s="160"/>
      <c r="E289" s="227"/>
      <c r="F289" s="113" t="s">
        <v>80</v>
      </c>
      <c r="G289" s="114">
        <v>0</v>
      </c>
      <c r="H289" s="115">
        <v>0.5</v>
      </c>
      <c r="I289" s="143">
        <f t="shared" si="2"/>
        <v>0</v>
      </c>
    </row>
    <row r="290" spans="1:9" ht="15.75" customHeight="1">
      <c r="A290" s="151"/>
      <c r="B290" s="160"/>
      <c r="C290" s="160"/>
      <c r="D290" s="160"/>
      <c r="E290" s="227"/>
      <c r="F290" s="113" t="s">
        <v>82</v>
      </c>
      <c r="G290" s="114">
        <v>0</v>
      </c>
      <c r="H290" s="115">
        <v>0.5</v>
      </c>
      <c r="I290" s="143">
        <f t="shared" si="2"/>
        <v>0</v>
      </c>
    </row>
    <row r="291" spans="1:9" ht="15.75" customHeight="1">
      <c r="A291" s="151"/>
      <c r="B291" s="160"/>
      <c r="C291" s="160"/>
      <c r="D291" s="160"/>
      <c r="E291" s="227"/>
      <c r="F291" s="113" t="s">
        <v>59</v>
      </c>
      <c r="G291" s="114">
        <v>0</v>
      </c>
      <c r="H291" s="115">
        <v>0.25</v>
      </c>
      <c r="I291" s="143">
        <f t="shared" si="2"/>
        <v>0</v>
      </c>
    </row>
    <row r="292" spans="1:9" ht="15.75" customHeight="1">
      <c r="A292" s="151"/>
      <c r="B292" s="160"/>
      <c r="C292" s="160"/>
      <c r="D292" s="160"/>
      <c r="E292" s="228"/>
      <c r="F292" s="119" t="s">
        <v>60</v>
      </c>
      <c r="G292" s="120">
        <v>950</v>
      </c>
      <c r="H292" s="121">
        <v>0.01</v>
      </c>
      <c r="I292" s="143">
        <f t="shared" si="2"/>
        <v>9.5</v>
      </c>
    </row>
    <row r="293" spans="1:9" ht="15" customHeight="1">
      <c r="A293" s="151">
        <v>12</v>
      </c>
      <c r="B293" s="112" t="s">
        <v>125</v>
      </c>
      <c r="C293" s="112" t="s">
        <v>631</v>
      </c>
      <c r="D293" s="134" t="s">
        <v>664</v>
      </c>
      <c r="E293" s="261" t="s">
        <v>676</v>
      </c>
      <c r="F293" s="107" t="s">
        <v>16</v>
      </c>
      <c r="G293" s="108">
        <v>1</v>
      </c>
      <c r="H293" s="109">
        <v>7.5</v>
      </c>
      <c r="I293" s="143">
        <f t="shared" si="2"/>
        <v>7.5</v>
      </c>
    </row>
    <row r="294" spans="1:9" ht="15.75" customHeight="1">
      <c r="A294" s="151"/>
      <c r="B294" s="160"/>
      <c r="C294" s="160"/>
      <c r="D294" s="160"/>
      <c r="E294" s="227"/>
      <c r="F294" s="113" t="s">
        <v>634</v>
      </c>
      <c r="G294" s="114">
        <v>0</v>
      </c>
      <c r="H294" s="115">
        <v>0.01</v>
      </c>
      <c r="I294" s="143">
        <f t="shared" si="2"/>
        <v>0</v>
      </c>
    </row>
    <row r="295" spans="1:9" ht="15.75" customHeight="1">
      <c r="A295" s="151"/>
      <c r="B295" s="160"/>
      <c r="C295" s="160"/>
      <c r="D295" s="160"/>
      <c r="E295" s="227"/>
      <c r="F295" s="113" t="s">
        <v>36</v>
      </c>
      <c r="G295" s="114">
        <v>0</v>
      </c>
      <c r="H295" s="115">
        <v>7.5</v>
      </c>
      <c r="I295" s="143">
        <f t="shared" si="2"/>
        <v>0</v>
      </c>
    </row>
    <row r="296" spans="1:9" ht="15.75" customHeight="1">
      <c r="A296" s="151"/>
      <c r="B296" s="160"/>
      <c r="C296" s="160"/>
      <c r="D296" s="160"/>
      <c r="E296" s="227"/>
      <c r="F296" s="113" t="s">
        <v>80</v>
      </c>
      <c r="G296" s="114">
        <v>0</v>
      </c>
      <c r="H296" s="115">
        <v>0.5</v>
      </c>
      <c r="I296" s="143">
        <f t="shared" si="2"/>
        <v>0</v>
      </c>
    </row>
    <row r="297" spans="1:9" ht="15.75" customHeight="1">
      <c r="A297" s="151"/>
      <c r="B297" s="160"/>
      <c r="C297" s="160"/>
      <c r="D297" s="160"/>
      <c r="E297" s="227"/>
      <c r="F297" s="113" t="s">
        <v>82</v>
      </c>
      <c r="G297" s="114">
        <v>0</v>
      </c>
      <c r="H297" s="115">
        <v>0.5</v>
      </c>
      <c r="I297" s="143">
        <f t="shared" si="2"/>
        <v>0</v>
      </c>
    </row>
    <row r="298" spans="1:9" ht="15.75" customHeight="1">
      <c r="A298" s="151"/>
      <c r="B298" s="160"/>
      <c r="C298" s="160"/>
      <c r="D298" s="160"/>
      <c r="E298" s="227"/>
      <c r="F298" s="113" t="s">
        <v>59</v>
      </c>
      <c r="G298" s="114">
        <v>0</v>
      </c>
      <c r="H298" s="115">
        <v>0.25</v>
      </c>
      <c r="I298" s="143">
        <f t="shared" si="2"/>
        <v>0</v>
      </c>
    </row>
    <row r="299" spans="1:9" ht="15.75" customHeight="1">
      <c r="A299" s="151"/>
      <c r="B299" s="160"/>
      <c r="C299" s="160"/>
      <c r="D299" s="160"/>
      <c r="E299" s="228"/>
      <c r="F299" s="119" t="s">
        <v>60</v>
      </c>
      <c r="G299" s="120">
        <v>1430</v>
      </c>
      <c r="H299" s="121">
        <v>0.01</v>
      </c>
      <c r="I299" s="143">
        <f t="shared" si="2"/>
        <v>14.3</v>
      </c>
    </row>
    <row r="300" spans="1:9" ht="15.75" customHeight="1">
      <c r="A300" s="151">
        <v>13</v>
      </c>
      <c r="B300" s="112" t="s">
        <v>125</v>
      </c>
      <c r="C300" s="112" t="s">
        <v>631</v>
      </c>
      <c r="D300" s="134" t="s">
        <v>664</v>
      </c>
      <c r="E300" s="261" t="s">
        <v>677</v>
      </c>
      <c r="F300" s="107" t="s">
        <v>16</v>
      </c>
      <c r="G300" s="108">
        <v>1</v>
      </c>
      <c r="H300" s="109">
        <v>7.5</v>
      </c>
      <c r="I300" s="143">
        <f t="shared" si="2"/>
        <v>7.5</v>
      </c>
    </row>
    <row r="301" spans="1:9" ht="15.75" customHeight="1">
      <c r="A301" s="151"/>
      <c r="B301" s="160"/>
      <c r="C301" s="160"/>
      <c r="D301" s="160"/>
      <c r="E301" s="227"/>
      <c r="F301" s="113" t="s">
        <v>634</v>
      </c>
      <c r="G301" s="114">
        <v>0</v>
      </c>
      <c r="H301" s="115">
        <v>0.01</v>
      </c>
      <c r="I301" s="143">
        <f t="shared" si="2"/>
        <v>0</v>
      </c>
    </row>
    <row r="302" spans="1:9" ht="15.75" customHeight="1">
      <c r="A302" s="151"/>
      <c r="B302" s="160"/>
      <c r="C302" s="160"/>
      <c r="D302" s="160"/>
      <c r="E302" s="227"/>
      <c r="F302" s="113" t="s">
        <v>36</v>
      </c>
      <c r="G302" s="114">
        <v>0</v>
      </c>
      <c r="H302" s="115">
        <v>7.5</v>
      </c>
      <c r="I302" s="143">
        <f t="shared" si="2"/>
        <v>0</v>
      </c>
    </row>
    <row r="303" spans="1:9" ht="15.75" customHeight="1">
      <c r="A303" s="151"/>
      <c r="B303" s="160"/>
      <c r="C303" s="160"/>
      <c r="D303" s="160"/>
      <c r="E303" s="227"/>
      <c r="F303" s="113" t="s">
        <v>80</v>
      </c>
      <c r="G303" s="114">
        <v>1</v>
      </c>
      <c r="H303" s="115">
        <v>0.5</v>
      </c>
      <c r="I303" s="143">
        <f t="shared" si="2"/>
        <v>0.5</v>
      </c>
    </row>
    <row r="304" spans="1:9" ht="15.75" customHeight="1">
      <c r="A304" s="151"/>
      <c r="B304" s="160"/>
      <c r="C304" s="160"/>
      <c r="D304" s="160"/>
      <c r="E304" s="227"/>
      <c r="F304" s="113" t="s">
        <v>82</v>
      </c>
      <c r="G304" s="114">
        <v>0</v>
      </c>
      <c r="H304" s="115">
        <v>0.5</v>
      </c>
      <c r="I304" s="143">
        <f t="shared" si="2"/>
        <v>0</v>
      </c>
    </row>
    <row r="305" spans="1:9" ht="15.75" customHeight="1">
      <c r="A305" s="151"/>
      <c r="B305" s="160"/>
      <c r="C305" s="160"/>
      <c r="D305" s="160"/>
      <c r="E305" s="227"/>
      <c r="F305" s="113" t="s">
        <v>59</v>
      </c>
      <c r="G305" s="114">
        <v>0</v>
      </c>
      <c r="H305" s="115">
        <v>0.25</v>
      </c>
      <c r="I305" s="143">
        <f t="shared" si="2"/>
        <v>0</v>
      </c>
    </row>
    <row r="306" spans="1:9" ht="15.75" customHeight="1">
      <c r="A306" s="151"/>
      <c r="B306" s="160"/>
      <c r="C306" s="160"/>
      <c r="D306" s="160"/>
      <c r="E306" s="228"/>
      <c r="F306" s="119" t="s">
        <v>60</v>
      </c>
      <c r="G306" s="120">
        <v>1050</v>
      </c>
      <c r="H306" s="121">
        <v>0.01</v>
      </c>
      <c r="I306" s="143">
        <f t="shared" si="2"/>
        <v>10.5</v>
      </c>
    </row>
    <row r="307" spans="1:9" ht="15.75" customHeight="1">
      <c r="A307" s="151">
        <v>14</v>
      </c>
      <c r="B307" s="112" t="s">
        <v>125</v>
      </c>
      <c r="C307" s="112" t="s">
        <v>631</v>
      </c>
      <c r="D307" s="134" t="s">
        <v>664</v>
      </c>
      <c r="E307" s="261" t="s">
        <v>678</v>
      </c>
      <c r="F307" s="107" t="s">
        <v>16</v>
      </c>
      <c r="G307" s="108">
        <v>1</v>
      </c>
      <c r="H307" s="109">
        <v>7.5</v>
      </c>
      <c r="I307" s="143">
        <f t="shared" si="2"/>
        <v>7.5</v>
      </c>
    </row>
    <row r="308" spans="1:9" ht="15.75" customHeight="1">
      <c r="A308" s="151"/>
      <c r="B308" s="160"/>
      <c r="C308" s="160"/>
      <c r="D308" s="160"/>
      <c r="E308" s="227"/>
      <c r="F308" s="113" t="s">
        <v>634</v>
      </c>
      <c r="G308" s="114">
        <v>0</v>
      </c>
      <c r="H308" s="115">
        <v>0.01</v>
      </c>
      <c r="I308" s="143">
        <f t="shared" si="2"/>
        <v>0</v>
      </c>
    </row>
    <row r="309" spans="1:9" ht="15.75" customHeight="1">
      <c r="A309" s="151"/>
      <c r="B309" s="160"/>
      <c r="C309" s="160"/>
      <c r="D309" s="160"/>
      <c r="E309" s="227"/>
      <c r="F309" s="113" t="s">
        <v>36</v>
      </c>
      <c r="G309" s="114">
        <v>0</v>
      </c>
      <c r="H309" s="115">
        <v>7.5</v>
      </c>
      <c r="I309" s="143">
        <f t="shared" si="2"/>
        <v>0</v>
      </c>
    </row>
    <row r="310" spans="1:9" ht="15.75" customHeight="1">
      <c r="A310" s="151"/>
      <c r="B310" s="160"/>
      <c r="C310" s="160"/>
      <c r="D310" s="160"/>
      <c r="E310" s="227"/>
      <c r="F310" s="113" t="s">
        <v>80</v>
      </c>
      <c r="G310" s="114">
        <v>1</v>
      </c>
      <c r="H310" s="115">
        <v>0.5</v>
      </c>
      <c r="I310" s="143">
        <f t="shared" si="2"/>
        <v>0.5</v>
      </c>
    </row>
    <row r="311" spans="1:9" ht="15.75" customHeight="1">
      <c r="A311" s="151"/>
      <c r="B311" s="160"/>
      <c r="C311" s="160"/>
      <c r="D311" s="160"/>
      <c r="E311" s="227"/>
      <c r="F311" s="113" t="s">
        <v>82</v>
      </c>
      <c r="G311" s="114">
        <v>0</v>
      </c>
      <c r="H311" s="115">
        <v>0.5</v>
      </c>
      <c r="I311" s="143">
        <f t="shared" si="2"/>
        <v>0</v>
      </c>
    </row>
    <row r="312" spans="1:9" ht="15.75" customHeight="1">
      <c r="A312" s="151"/>
      <c r="B312" s="160"/>
      <c r="C312" s="160"/>
      <c r="D312" s="160"/>
      <c r="E312" s="227"/>
      <c r="F312" s="113" t="s">
        <v>59</v>
      </c>
      <c r="G312" s="114">
        <v>0</v>
      </c>
      <c r="H312" s="115">
        <v>0.25</v>
      </c>
      <c r="I312" s="143">
        <f t="shared" si="2"/>
        <v>0</v>
      </c>
    </row>
    <row r="313" spans="1:9" ht="15.75" customHeight="1">
      <c r="A313" s="151"/>
      <c r="B313" s="160"/>
      <c r="C313" s="160"/>
      <c r="D313" s="160"/>
      <c r="E313" s="228"/>
      <c r="F313" s="119" t="s">
        <v>60</v>
      </c>
      <c r="G313" s="120">
        <v>1100</v>
      </c>
      <c r="H313" s="121">
        <v>0.01</v>
      </c>
      <c r="I313" s="143">
        <f t="shared" si="2"/>
        <v>11</v>
      </c>
    </row>
    <row r="314" spans="1:9" ht="15" customHeight="1">
      <c r="A314" s="151">
        <v>15</v>
      </c>
      <c r="B314" s="112" t="s">
        <v>125</v>
      </c>
      <c r="C314" s="112" t="s">
        <v>631</v>
      </c>
      <c r="D314" s="134" t="s">
        <v>664</v>
      </c>
      <c r="E314" s="261" t="s">
        <v>679</v>
      </c>
      <c r="F314" s="107" t="s">
        <v>16</v>
      </c>
      <c r="G314" s="108">
        <v>1</v>
      </c>
      <c r="H314" s="109">
        <v>7.5</v>
      </c>
      <c r="I314" s="143">
        <f t="shared" si="2"/>
        <v>7.5</v>
      </c>
    </row>
    <row r="315" spans="1:9" ht="15.75" customHeight="1">
      <c r="A315" s="151"/>
      <c r="B315" s="160"/>
      <c r="C315" s="160"/>
      <c r="D315" s="160"/>
      <c r="E315" s="227"/>
      <c r="F315" s="113" t="s">
        <v>634</v>
      </c>
      <c r="G315" s="114">
        <v>0</v>
      </c>
      <c r="H315" s="115">
        <v>0.01</v>
      </c>
      <c r="I315" s="143">
        <f t="shared" si="2"/>
        <v>0</v>
      </c>
    </row>
    <row r="316" spans="1:9" ht="15.75" customHeight="1">
      <c r="A316" s="151"/>
      <c r="B316" s="160"/>
      <c r="C316" s="160"/>
      <c r="D316" s="160"/>
      <c r="E316" s="227"/>
      <c r="F316" s="113" t="s">
        <v>36</v>
      </c>
      <c r="G316" s="114">
        <v>0</v>
      </c>
      <c r="H316" s="115">
        <v>7.5</v>
      </c>
      <c r="I316" s="143">
        <f t="shared" si="2"/>
        <v>0</v>
      </c>
    </row>
    <row r="317" spans="1:9" ht="15.75" customHeight="1">
      <c r="A317" s="151"/>
      <c r="B317" s="160"/>
      <c r="C317" s="160"/>
      <c r="D317" s="160"/>
      <c r="E317" s="227"/>
      <c r="F317" s="113" t="s">
        <v>80</v>
      </c>
      <c r="G317" s="114">
        <v>1</v>
      </c>
      <c r="H317" s="115">
        <v>0.5</v>
      </c>
      <c r="I317" s="143">
        <f t="shared" si="2"/>
        <v>0.5</v>
      </c>
    </row>
    <row r="318" spans="1:9" ht="15.75" customHeight="1">
      <c r="A318" s="151"/>
      <c r="B318" s="160"/>
      <c r="C318" s="160"/>
      <c r="D318" s="160"/>
      <c r="E318" s="227"/>
      <c r="F318" s="113" t="s">
        <v>82</v>
      </c>
      <c r="G318" s="114">
        <v>0</v>
      </c>
      <c r="H318" s="115">
        <v>0.5</v>
      </c>
      <c r="I318" s="143">
        <f t="shared" si="2"/>
        <v>0</v>
      </c>
    </row>
    <row r="319" spans="1:9" ht="15.75" customHeight="1">
      <c r="A319" s="151"/>
      <c r="B319" s="160"/>
      <c r="C319" s="160"/>
      <c r="D319" s="160"/>
      <c r="E319" s="227"/>
      <c r="F319" s="113" t="s">
        <v>59</v>
      </c>
      <c r="G319" s="114">
        <v>0</v>
      </c>
      <c r="H319" s="115">
        <v>0.25</v>
      </c>
      <c r="I319" s="143">
        <f t="shared" si="2"/>
        <v>0</v>
      </c>
    </row>
    <row r="320" spans="1:9" ht="15.75" customHeight="1">
      <c r="A320" s="151"/>
      <c r="B320" s="160"/>
      <c r="C320" s="160"/>
      <c r="D320" s="160"/>
      <c r="E320" s="228"/>
      <c r="F320" s="119" t="s">
        <v>60</v>
      </c>
      <c r="G320" s="120">
        <v>1240</v>
      </c>
      <c r="H320" s="121">
        <v>0.01</v>
      </c>
      <c r="I320" s="143">
        <f t="shared" si="2"/>
        <v>12.4</v>
      </c>
    </row>
    <row r="321" spans="1:9" ht="15.75" customHeight="1">
      <c r="A321" s="151">
        <v>16</v>
      </c>
      <c r="B321" s="112" t="s">
        <v>125</v>
      </c>
      <c r="C321" s="112" t="s">
        <v>631</v>
      </c>
      <c r="D321" s="134" t="s">
        <v>664</v>
      </c>
      <c r="E321" s="261" t="s">
        <v>680</v>
      </c>
      <c r="F321" s="107" t="s">
        <v>16</v>
      </c>
      <c r="G321" s="108">
        <v>1</v>
      </c>
      <c r="H321" s="109">
        <v>7.5</v>
      </c>
      <c r="I321" s="143">
        <f t="shared" si="2"/>
        <v>7.5</v>
      </c>
    </row>
    <row r="322" spans="1:9" ht="15.75" customHeight="1">
      <c r="A322" s="151"/>
      <c r="B322" s="160"/>
      <c r="C322" s="160"/>
      <c r="D322" s="160"/>
      <c r="E322" s="227"/>
      <c r="F322" s="113" t="s">
        <v>634</v>
      </c>
      <c r="G322" s="114">
        <v>0</v>
      </c>
      <c r="H322" s="115">
        <v>0.01</v>
      </c>
      <c r="I322" s="143">
        <f t="shared" si="2"/>
        <v>0</v>
      </c>
    </row>
    <row r="323" spans="1:9" ht="15.75" customHeight="1">
      <c r="A323" s="151"/>
      <c r="B323" s="160"/>
      <c r="C323" s="160"/>
      <c r="D323" s="160"/>
      <c r="E323" s="227"/>
      <c r="F323" s="113" t="s">
        <v>36</v>
      </c>
      <c r="G323" s="114">
        <v>0</v>
      </c>
      <c r="H323" s="115">
        <v>7.5</v>
      </c>
      <c r="I323" s="143">
        <f t="shared" si="2"/>
        <v>0</v>
      </c>
    </row>
    <row r="324" spans="1:9" ht="15.75" customHeight="1">
      <c r="A324" s="151"/>
      <c r="B324" s="160"/>
      <c r="C324" s="160"/>
      <c r="D324" s="160"/>
      <c r="E324" s="227"/>
      <c r="F324" s="113" t="s">
        <v>80</v>
      </c>
      <c r="G324" s="114">
        <v>1</v>
      </c>
      <c r="H324" s="115">
        <v>0.5</v>
      </c>
      <c r="I324" s="143">
        <f t="shared" si="2"/>
        <v>0.5</v>
      </c>
    </row>
    <row r="325" spans="1:9" ht="15.75" customHeight="1">
      <c r="A325" s="151"/>
      <c r="B325" s="160"/>
      <c r="C325" s="160"/>
      <c r="D325" s="160"/>
      <c r="E325" s="227"/>
      <c r="F325" s="113" t="s">
        <v>82</v>
      </c>
      <c r="G325" s="114">
        <v>0</v>
      </c>
      <c r="H325" s="115">
        <v>0.5</v>
      </c>
      <c r="I325" s="143">
        <f t="shared" si="2"/>
        <v>0</v>
      </c>
    </row>
    <row r="326" spans="1:9" ht="15.75" customHeight="1">
      <c r="A326" s="151"/>
      <c r="B326" s="160"/>
      <c r="C326" s="160"/>
      <c r="D326" s="160"/>
      <c r="E326" s="227"/>
      <c r="F326" s="113" t="s">
        <v>59</v>
      </c>
      <c r="G326" s="114">
        <v>0</v>
      </c>
      <c r="H326" s="115">
        <v>0.25</v>
      </c>
      <c r="I326" s="143">
        <f t="shared" si="2"/>
        <v>0</v>
      </c>
    </row>
    <row r="327" spans="1:9" ht="15.75" customHeight="1">
      <c r="A327" s="151"/>
      <c r="B327" s="160"/>
      <c r="C327" s="160"/>
      <c r="D327" s="160"/>
      <c r="E327" s="228"/>
      <c r="F327" s="119" t="s">
        <v>60</v>
      </c>
      <c r="G327" s="120">
        <v>1340</v>
      </c>
      <c r="H327" s="121">
        <v>0.01</v>
      </c>
      <c r="I327" s="143">
        <f t="shared" si="2"/>
        <v>13.4</v>
      </c>
    </row>
    <row r="328" spans="1:9" ht="15" customHeight="1">
      <c r="A328" s="151">
        <v>17</v>
      </c>
      <c r="B328" s="112" t="s">
        <v>125</v>
      </c>
      <c r="C328" s="112" t="s">
        <v>631</v>
      </c>
      <c r="D328" s="134" t="s">
        <v>664</v>
      </c>
      <c r="E328" s="261" t="s">
        <v>681</v>
      </c>
      <c r="F328" s="107" t="s">
        <v>16</v>
      </c>
      <c r="G328" s="108">
        <v>0</v>
      </c>
      <c r="H328" s="109">
        <v>7.5</v>
      </c>
      <c r="I328" s="143">
        <f t="shared" si="2"/>
        <v>0</v>
      </c>
    </row>
    <row r="329" spans="1:9" ht="15.75" customHeight="1">
      <c r="A329" s="151"/>
      <c r="B329" s="160"/>
      <c r="C329" s="160"/>
      <c r="D329" s="160"/>
      <c r="E329" s="227"/>
      <c r="F329" s="113" t="s">
        <v>634</v>
      </c>
      <c r="G329" s="114">
        <v>0</v>
      </c>
      <c r="H329" s="115">
        <v>0.01</v>
      </c>
      <c r="I329" s="143">
        <f t="shared" si="2"/>
        <v>0</v>
      </c>
    </row>
    <row r="330" spans="1:9" ht="15.75" customHeight="1">
      <c r="A330" s="151"/>
      <c r="B330" s="160"/>
      <c r="C330" s="160"/>
      <c r="D330" s="160"/>
      <c r="E330" s="227"/>
      <c r="F330" s="113" t="s">
        <v>36</v>
      </c>
      <c r="G330" s="114">
        <v>1</v>
      </c>
      <c r="H330" s="115">
        <v>7.5</v>
      </c>
      <c r="I330" s="143">
        <f t="shared" si="2"/>
        <v>7.5</v>
      </c>
    </row>
    <row r="331" spans="1:9" ht="15.75" customHeight="1">
      <c r="A331" s="151"/>
      <c r="B331" s="160"/>
      <c r="C331" s="160"/>
      <c r="D331" s="160"/>
      <c r="E331" s="227"/>
      <c r="F331" s="113" t="s">
        <v>80</v>
      </c>
      <c r="G331" s="114">
        <v>1</v>
      </c>
      <c r="H331" s="115">
        <v>0.5</v>
      </c>
      <c r="I331" s="143">
        <f t="shared" si="2"/>
        <v>0.5</v>
      </c>
    </row>
    <row r="332" spans="1:9" ht="15.75" customHeight="1">
      <c r="A332" s="151"/>
      <c r="B332" s="160"/>
      <c r="C332" s="160"/>
      <c r="D332" s="160"/>
      <c r="E332" s="227"/>
      <c r="F332" s="113" t="s">
        <v>82</v>
      </c>
      <c r="G332" s="114">
        <v>0</v>
      </c>
      <c r="H332" s="115">
        <v>0.5</v>
      </c>
      <c r="I332" s="143">
        <f t="shared" si="2"/>
        <v>0</v>
      </c>
    </row>
    <row r="333" spans="1:9" ht="15.75" customHeight="1">
      <c r="A333" s="151"/>
      <c r="B333" s="160"/>
      <c r="C333" s="160"/>
      <c r="D333" s="160"/>
      <c r="E333" s="227"/>
      <c r="F333" s="113" t="s">
        <v>59</v>
      </c>
      <c r="G333" s="114">
        <v>0</v>
      </c>
      <c r="H333" s="115">
        <v>0.25</v>
      </c>
      <c r="I333" s="143">
        <f t="shared" si="2"/>
        <v>0</v>
      </c>
    </row>
    <row r="334" spans="1:9" ht="15.75" customHeight="1">
      <c r="A334" s="151"/>
      <c r="B334" s="160"/>
      <c r="C334" s="160"/>
      <c r="D334" s="160"/>
      <c r="E334" s="228"/>
      <c r="F334" s="119" t="s">
        <v>60</v>
      </c>
      <c r="G334" s="120">
        <v>840</v>
      </c>
      <c r="H334" s="121">
        <v>0.01</v>
      </c>
      <c r="I334" s="143">
        <f t="shared" si="2"/>
        <v>8.4</v>
      </c>
    </row>
    <row r="335" spans="1:9" ht="15" customHeight="1">
      <c r="A335" s="151">
        <v>18</v>
      </c>
      <c r="B335" s="112" t="s">
        <v>125</v>
      </c>
      <c r="C335" s="112" t="s">
        <v>631</v>
      </c>
      <c r="D335" s="134" t="s">
        <v>664</v>
      </c>
      <c r="E335" s="262" t="s">
        <v>682</v>
      </c>
      <c r="F335" s="107" t="s">
        <v>16</v>
      </c>
      <c r="G335" s="108">
        <v>0</v>
      </c>
      <c r="H335" s="109">
        <v>7.5</v>
      </c>
      <c r="I335" s="143">
        <f t="shared" si="2"/>
        <v>0</v>
      </c>
    </row>
    <row r="336" spans="1:9" ht="15.75" customHeight="1">
      <c r="A336" s="151"/>
      <c r="B336" s="160"/>
      <c r="C336" s="160"/>
      <c r="D336" s="160"/>
      <c r="E336" s="227"/>
      <c r="F336" s="113" t="s">
        <v>634</v>
      </c>
      <c r="G336" s="114">
        <v>0</v>
      </c>
      <c r="H336" s="115">
        <v>0.01</v>
      </c>
      <c r="I336" s="143">
        <f t="shared" si="2"/>
        <v>0</v>
      </c>
    </row>
    <row r="337" spans="1:9" ht="15.75" customHeight="1">
      <c r="A337" s="151"/>
      <c r="B337" s="160"/>
      <c r="C337" s="160"/>
      <c r="D337" s="160"/>
      <c r="E337" s="227"/>
      <c r="F337" s="113" t="s">
        <v>36</v>
      </c>
      <c r="G337" s="114">
        <v>1</v>
      </c>
      <c r="H337" s="115">
        <v>7.5</v>
      </c>
      <c r="I337" s="143">
        <f t="shared" si="2"/>
        <v>7.5</v>
      </c>
    </row>
    <row r="338" spans="1:9" ht="15.75" customHeight="1">
      <c r="A338" s="151"/>
      <c r="B338" s="160"/>
      <c r="C338" s="160"/>
      <c r="D338" s="160"/>
      <c r="E338" s="227"/>
      <c r="F338" s="113" t="s">
        <v>80</v>
      </c>
      <c r="G338" s="114">
        <v>1</v>
      </c>
      <c r="H338" s="115">
        <v>0.5</v>
      </c>
      <c r="I338" s="143">
        <f t="shared" si="2"/>
        <v>0.5</v>
      </c>
    </row>
    <row r="339" spans="1:9" ht="15.75" customHeight="1">
      <c r="A339" s="151"/>
      <c r="B339" s="160"/>
      <c r="C339" s="160"/>
      <c r="D339" s="160"/>
      <c r="E339" s="227"/>
      <c r="F339" s="113" t="s">
        <v>82</v>
      </c>
      <c r="G339" s="114">
        <v>0</v>
      </c>
      <c r="H339" s="115">
        <v>0.5</v>
      </c>
      <c r="I339" s="143">
        <f t="shared" si="2"/>
        <v>0</v>
      </c>
    </row>
    <row r="340" spans="1:9" ht="15.75" customHeight="1">
      <c r="A340" s="151"/>
      <c r="B340" s="160"/>
      <c r="C340" s="160"/>
      <c r="D340" s="160"/>
      <c r="E340" s="227"/>
      <c r="F340" s="113" t="s">
        <v>59</v>
      </c>
      <c r="G340" s="114">
        <v>0</v>
      </c>
      <c r="H340" s="115">
        <v>0.25</v>
      </c>
      <c r="I340" s="143">
        <f t="shared" si="2"/>
        <v>0</v>
      </c>
    </row>
    <row r="341" spans="1:9" ht="15.75" customHeight="1">
      <c r="A341" s="151"/>
      <c r="B341" s="160"/>
      <c r="C341" s="160"/>
      <c r="D341" s="160"/>
      <c r="E341" s="228"/>
      <c r="F341" s="119" t="s">
        <v>60</v>
      </c>
      <c r="G341" s="120">
        <v>1150</v>
      </c>
      <c r="H341" s="121">
        <v>0.01</v>
      </c>
      <c r="I341" s="143">
        <f t="shared" si="2"/>
        <v>11.5</v>
      </c>
    </row>
    <row r="342" spans="1:9" ht="15" customHeight="1">
      <c r="A342" s="151">
        <v>19</v>
      </c>
      <c r="B342" s="112" t="s">
        <v>125</v>
      </c>
      <c r="C342" s="112" t="s">
        <v>631</v>
      </c>
      <c r="D342" s="134" t="s">
        <v>664</v>
      </c>
      <c r="E342" s="261" t="s">
        <v>683</v>
      </c>
      <c r="F342" s="107" t="s">
        <v>16</v>
      </c>
      <c r="G342" s="108">
        <v>0</v>
      </c>
      <c r="H342" s="109">
        <v>7.5</v>
      </c>
      <c r="I342" s="143">
        <f t="shared" si="2"/>
        <v>0</v>
      </c>
    </row>
    <row r="343" spans="1:9" ht="15.75" customHeight="1">
      <c r="A343" s="151"/>
      <c r="B343" s="160"/>
      <c r="C343" s="160"/>
      <c r="D343" s="160"/>
      <c r="E343" s="227"/>
      <c r="F343" s="113" t="s">
        <v>634</v>
      </c>
      <c r="G343" s="114">
        <v>0</v>
      </c>
      <c r="H343" s="115">
        <v>0.01</v>
      </c>
      <c r="I343" s="143">
        <f t="shared" si="2"/>
        <v>0</v>
      </c>
    </row>
    <row r="344" spans="1:9" ht="15.75" customHeight="1">
      <c r="A344" s="151"/>
      <c r="B344" s="160"/>
      <c r="C344" s="160"/>
      <c r="D344" s="160"/>
      <c r="E344" s="227"/>
      <c r="F344" s="113" t="s">
        <v>36</v>
      </c>
      <c r="G344" s="114"/>
      <c r="H344" s="115">
        <v>7.5</v>
      </c>
      <c r="I344" s="143">
        <f t="shared" si="2"/>
        <v>0</v>
      </c>
    </row>
    <row r="345" spans="1:9" ht="15.75" customHeight="1">
      <c r="A345" s="151"/>
      <c r="B345" s="160"/>
      <c r="C345" s="160"/>
      <c r="D345" s="160"/>
      <c r="E345" s="227"/>
      <c r="F345" s="113" t="s">
        <v>80</v>
      </c>
      <c r="G345" s="114">
        <v>1</v>
      </c>
      <c r="H345" s="115">
        <v>0.5</v>
      </c>
      <c r="I345" s="143">
        <f t="shared" si="2"/>
        <v>0.5</v>
      </c>
    </row>
    <row r="346" spans="1:9" ht="15.75" customHeight="1">
      <c r="A346" s="151"/>
      <c r="B346" s="160"/>
      <c r="C346" s="160"/>
      <c r="D346" s="160"/>
      <c r="E346" s="227"/>
      <c r="F346" s="113" t="s">
        <v>82</v>
      </c>
      <c r="G346" s="114">
        <v>1</v>
      </c>
      <c r="H346" s="115">
        <v>0.5</v>
      </c>
      <c r="I346" s="143">
        <f t="shared" si="2"/>
        <v>0.5</v>
      </c>
    </row>
    <row r="347" spans="1:9" ht="15.75" customHeight="1">
      <c r="A347" s="151"/>
      <c r="B347" s="160"/>
      <c r="C347" s="160"/>
      <c r="D347" s="160"/>
      <c r="E347" s="227"/>
      <c r="F347" s="113" t="s">
        <v>59</v>
      </c>
      <c r="G347" s="114">
        <v>0</v>
      </c>
      <c r="H347" s="115">
        <v>0.25</v>
      </c>
      <c r="I347" s="143">
        <f t="shared" si="2"/>
        <v>0</v>
      </c>
    </row>
    <row r="348" spans="1:9" ht="15.75" customHeight="1">
      <c r="A348" s="151"/>
      <c r="B348" s="160"/>
      <c r="C348" s="160"/>
      <c r="D348" s="160"/>
      <c r="E348" s="228"/>
      <c r="F348" s="119" t="s">
        <v>60</v>
      </c>
      <c r="G348" s="120">
        <v>645</v>
      </c>
      <c r="H348" s="121">
        <v>0.01</v>
      </c>
      <c r="I348" s="143">
        <f t="shared" si="2"/>
        <v>6.45</v>
      </c>
    </row>
    <row r="349" spans="1:9" ht="15" customHeight="1">
      <c r="A349" s="151">
        <v>20</v>
      </c>
      <c r="B349" s="112" t="s">
        <v>125</v>
      </c>
      <c r="C349" s="112" t="s">
        <v>631</v>
      </c>
      <c r="D349" s="134" t="s">
        <v>664</v>
      </c>
      <c r="E349" s="261" t="s">
        <v>684</v>
      </c>
      <c r="F349" s="107" t="s">
        <v>16</v>
      </c>
      <c r="G349" s="108">
        <v>0</v>
      </c>
      <c r="H349" s="109">
        <v>7.5</v>
      </c>
      <c r="I349" s="143">
        <f t="shared" si="2"/>
        <v>0</v>
      </c>
    </row>
    <row r="350" spans="1:9" ht="15.75" customHeight="1">
      <c r="A350" s="151"/>
      <c r="B350" s="160"/>
      <c r="C350" s="160"/>
      <c r="D350" s="160"/>
      <c r="E350" s="227"/>
      <c r="F350" s="113" t="s">
        <v>634</v>
      </c>
      <c r="G350" s="114">
        <v>0</v>
      </c>
      <c r="H350" s="115">
        <v>0.01</v>
      </c>
      <c r="I350" s="143">
        <f t="shared" si="2"/>
        <v>0</v>
      </c>
    </row>
    <row r="351" spans="1:9" ht="15.75" customHeight="1">
      <c r="A351" s="151"/>
      <c r="B351" s="160"/>
      <c r="C351" s="160"/>
      <c r="D351" s="160"/>
      <c r="E351" s="227"/>
      <c r="F351" s="113" t="s">
        <v>36</v>
      </c>
      <c r="G351" s="114"/>
      <c r="H351" s="115">
        <v>7.5</v>
      </c>
      <c r="I351" s="143">
        <f t="shared" si="2"/>
        <v>0</v>
      </c>
    </row>
    <row r="352" spans="1:9" ht="15.75" customHeight="1">
      <c r="A352" s="151"/>
      <c r="B352" s="160"/>
      <c r="C352" s="160"/>
      <c r="D352" s="160"/>
      <c r="E352" s="227"/>
      <c r="F352" s="113" t="s">
        <v>80</v>
      </c>
      <c r="G352" s="114">
        <v>1</v>
      </c>
      <c r="H352" s="115">
        <v>0.5</v>
      </c>
      <c r="I352" s="143">
        <f t="shared" si="2"/>
        <v>0.5</v>
      </c>
    </row>
    <row r="353" spans="1:9" ht="15.75" customHeight="1">
      <c r="A353" s="151"/>
      <c r="B353" s="160"/>
      <c r="C353" s="160"/>
      <c r="D353" s="160"/>
      <c r="E353" s="227"/>
      <c r="F353" s="113" t="s">
        <v>82</v>
      </c>
      <c r="G353" s="114">
        <v>1</v>
      </c>
      <c r="H353" s="115">
        <v>0.5</v>
      </c>
      <c r="I353" s="143">
        <f t="shared" si="2"/>
        <v>0.5</v>
      </c>
    </row>
    <row r="354" spans="1:9" ht="15.75" customHeight="1">
      <c r="A354" s="151"/>
      <c r="B354" s="160"/>
      <c r="C354" s="160"/>
      <c r="D354" s="160"/>
      <c r="E354" s="227"/>
      <c r="F354" s="113" t="s">
        <v>59</v>
      </c>
      <c r="G354" s="114">
        <v>0</v>
      </c>
      <c r="H354" s="115">
        <v>0.25</v>
      </c>
      <c r="I354" s="143">
        <f t="shared" si="2"/>
        <v>0</v>
      </c>
    </row>
    <row r="355" spans="1:9" ht="15.75" customHeight="1">
      <c r="A355" s="151"/>
      <c r="B355" s="160"/>
      <c r="C355" s="160"/>
      <c r="D355" s="160"/>
      <c r="E355" s="228"/>
      <c r="F355" s="119" t="s">
        <v>60</v>
      </c>
      <c r="G355" s="120">
        <v>850</v>
      </c>
      <c r="H355" s="121">
        <v>0.01</v>
      </c>
      <c r="I355" s="143">
        <f t="shared" si="2"/>
        <v>8.5</v>
      </c>
    </row>
    <row r="356" spans="1:9" ht="15" customHeight="1">
      <c r="A356" s="151">
        <v>21</v>
      </c>
      <c r="B356" s="112" t="s">
        <v>125</v>
      </c>
      <c r="C356" s="112" t="s">
        <v>631</v>
      </c>
      <c r="D356" s="134" t="s">
        <v>664</v>
      </c>
      <c r="E356" s="262" t="s">
        <v>685</v>
      </c>
      <c r="F356" s="107" t="s">
        <v>16</v>
      </c>
      <c r="G356" s="108">
        <v>0</v>
      </c>
      <c r="H356" s="109">
        <v>7.5</v>
      </c>
      <c r="I356" s="143">
        <f t="shared" si="2"/>
        <v>0</v>
      </c>
    </row>
    <row r="357" spans="1:9" ht="15.75" customHeight="1">
      <c r="A357" s="151"/>
      <c r="B357" s="160"/>
      <c r="C357" s="160"/>
      <c r="D357" s="160"/>
      <c r="E357" s="227"/>
      <c r="F357" s="113" t="s">
        <v>634</v>
      </c>
      <c r="G357" s="114">
        <v>0</v>
      </c>
      <c r="H357" s="115">
        <v>0.01</v>
      </c>
      <c r="I357" s="143">
        <f t="shared" si="2"/>
        <v>0</v>
      </c>
    </row>
    <row r="358" spans="1:9" ht="15.75" customHeight="1">
      <c r="A358" s="151"/>
      <c r="B358" s="160"/>
      <c r="C358" s="160"/>
      <c r="D358" s="160"/>
      <c r="E358" s="227"/>
      <c r="F358" s="113" t="s">
        <v>36</v>
      </c>
      <c r="G358" s="114">
        <v>0</v>
      </c>
      <c r="H358" s="115">
        <v>7.5</v>
      </c>
      <c r="I358" s="143">
        <f t="shared" si="2"/>
        <v>0</v>
      </c>
    </row>
    <row r="359" spans="1:9" ht="15.75" customHeight="1">
      <c r="A359" s="151"/>
      <c r="B359" s="160"/>
      <c r="C359" s="160"/>
      <c r="D359" s="160"/>
      <c r="E359" s="227"/>
      <c r="F359" s="113" t="s">
        <v>80</v>
      </c>
      <c r="G359" s="114">
        <v>1</v>
      </c>
      <c r="H359" s="115">
        <v>0.5</v>
      </c>
      <c r="I359" s="143">
        <f t="shared" si="2"/>
        <v>0.5</v>
      </c>
    </row>
    <row r="360" spans="1:9" ht="15.75" customHeight="1">
      <c r="A360" s="151"/>
      <c r="B360" s="160"/>
      <c r="C360" s="160"/>
      <c r="D360" s="160"/>
      <c r="E360" s="227"/>
      <c r="F360" s="113" t="s">
        <v>82</v>
      </c>
      <c r="G360" s="114">
        <v>1</v>
      </c>
      <c r="H360" s="115">
        <v>0.5</v>
      </c>
      <c r="I360" s="143">
        <f t="shared" si="2"/>
        <v>0.5</v>
      </c>
    </row>
    <row r="361" spans="1:9" ht="15.75" customHeight="1">
      <c r="A361" s="151"/>
      <c r="B361" s="160"/>
      <c r="C361" s="160"/>
      <c r="D361" s="160"/>
      <c r="E361" s="227"/>
      <c r="F361" s="113" t="s">
        <v>59</v>
      </c>
      <c r="G361" s="114">
        <v>0</v>
      </c>
      <c r="H361" s="115">
        <v>0.25</v>
      </c>
      <c r="I361" s="143">
        <f t="shared" si="2"/>
        <v>0</v>
      </c>
    </row>
    <row r="362" spans="1:9" ht="15.75" customHeight="1">
      <c r="A362" s="151"/>
      <c r="B362" s="160"/>
      <c r="C362" s="160"/>
      <c r="D362" s="160"/>
      <c r="E362" s="228"/>
      <c r="F362" s="119" t="s">
        <v>60</v>
      </c>
      <c r="G362" s="120">
        <v>940</v>
      </c>
      <c r="H362" s="121">
        <v>0.01</v>
      </c>
      <c r="I362" s="143">
        <f t="shared" si="2"/>
        <v>9.4</v>
      </c>
    </row>
    <row r="363" spans="1:9" ht="15.75" customHeight="1">
      <c r="A363" s="161"/>
      <c r="B363" s="162"/>
      <c r="C363" s="162"/>
      <c r="D363" s="162"/>
      <c r="E363" s="162"/>
      <c r="F363" s="163" t="s">
        <v>117</v>
      </c>
      <c r="G363" s="164"/>
      <c r="H363" s="162"/>
      <c r="I363" s="165">
        <f>SUM(I216:I362)</f>
        <v>345.24999999999994</v>
      </c>
    </row>
    <row r="364" spans="1:9" ht="15.75" customHeight="1">
      <c r="A364" s="14">
        <v>1</v>
      </c>
      <c r="B364" s="33" t="s">
        <v>686</v>
      </c>
      <c r="C364" s="15" t="s">
        <v>631</v>
      </c>
      <c r="D364" s="15" t="s">
        <v>687</v>
      </c>
      <c r="E364" s="229" t="s">
        <v>688</v>
      </c>
      <c r="F364" s="107" t="s">
        <v>16</v>
      </c>
      <c r="G364" s="108">
        <v>1</v>
      </c>
      <c r="H364" s="109">
        <v>7.5</v>
      </c>
      <c r="I364" s="18">
        <f t="shared" ref="I364:I545" si="3">H364*G364</f>
        <v>7.5</v>
      </c>
    </row>
    <row r="365" spans="1:9" ht="15.75" customHeight="1">
      <c r="A365" s="14"/>
      <c r="B365" s="33"/>
      <c r="C365" s="5"/>
      <c r="D365" s="5"/>
      <c r="E365" s="227"/>
      <c r="F365" s="113" t="s">
        <v>634</v>
      </c>
      <c r="G365" s="114">
        <v>0</v>
      </c>
      <c r="H365" s="115">
        <v>0.01</v>
      </c>
      <c r="I365" s="18">
        <f t="shared" si="3"/>
        <v>0</v>
      </c>
    </row>
    <row r="366" spans="1:9" ht="15.75" customHeight="1">
      <c r="A366" s="14"/>
      <c r="B366" s="33"/>
      <c r="C366" s="5"/>
      <c r="D366" s="5"/>
      <c r="E366" s="227"/>
      <c r="F366" s="113" t="s">
        <v>36</v>
      </c>
      <c r="G366" s="114">
        <v>0</v>
      </c>
      <c r="H366" s="115">
        <v>7.5</v>
      </c>
      <c r="I366" s="18">
        <f t="shared" si="3"/>
        <v>0</v>
      </c>
    </row>
    <row r="367" spans="1:9" ht="15.75" customHeight="1">
      <c r="A367" s="14"/>
      <c r="B367" s="33"/>
      <c r="C367" s="5"/>
      <c r="D367" s="5"/>
      <c r="E367" s="227"/>
      <c r="F367" s="113" t="s">
        <v>80</v>
      </c>
      <c r="G367" s="114">
        <v>1</v>
      </c>
      <c r="H367" s="115">
        <v>0.5</v>
      </c>
      <c r="I367" s="18">
        <f t="shared" si="3"/>
        <v>0.5</v>
      </c>
    </row>
    <row r="368" spans="1:9" ht="15.75" customHeight="1">
      <c r="A368" s="14"/>
      <c r="B368" s="33"/>
      <c r="C368" s="5"/>
      <c r="D368" s="5"/>
      <c r="E368" s="227"/>
      <c r="F368" s="113" t="s">
        <v>82</v>
      </c>
      <c r="G368" s="114">
        <v>1</v>
      </c>
      <c r="H368" s="115">
        <v>0.5</v>
      </c>
      <c r="I368" s="18">
        <f t="shared" si="3"/>
        <v>0.5</v>
      </c>
    </row>
    <row r="369" spans="1:9" ht="15.75" customHeight="1">
      <c r="A369" s="14"/>
      <c r="B369" s="33"/>
      <c r="C369" s="5"/>
      <c r="D369" s="5"/>
      <c r="E369" s="227"/>
      <c r="F369" s="113" t="s">
        <v>59</v>
      </c>
      <c r="G369" s="114">
        <v>0</v>
      </c>
      <c r="H369" s="115">
        <v>0.25</v>
      </c>
      <c r="I369" s="18">
        <f t="shared" si="3"/>
        <v>0</v>
      </c>
    </row>
    <row r="370" spans="1:9" ht="15.75" customHeight="1">
      <c r="A370" s="14"/>
      <c r="B370" s="33"/>
      <c r="C370" s="5"/>
      <c r="D370" s="5"/>
      <c r="E370" s="228"/>
      <c r="F370" s="119" t="s">
        <v>60</v>
      </c>
      <c r="G370" s="120">
        <v>950</v>
      </c>
      <c r="H370" s="121">
        <v>0.01</v>
      </c>
      <c r="I370" s="18">
        <f t="shared" si="3"/>
        <v>9.5</v>
      </c>
    </row>
    <row r="371" spans="1:9" ht="15.75" customHeight="1">
      <c r="A371" s="14">
        <v>2</v>
      </c>
      <c r="B371" s="33" t="s">
        <v>686</v>
      </c>
      <c r="C371" s="15" t="s">
        <v>631</v>
      </c>
      <c r="D371" s="15" t="s">
        <v>687</v>
      </c>
      <c r="E371" s="229" t="s">
        <v>689</v>
      </c>
      <c r="F371" s="107" t="s">
        <v>16</v>
      </c>
      <c r="G371" s="108">
        <v>1</v>
      </c>
      <c r="H371" s="109">
        <v>7.5</v>
      </c>
      <c r="I371" s="18">
        <f t="shared" si="3"/>
        <v>7.5</v>
      </c>
    </row>
    <row r="372" spans="1:9" ht="15.75" customHeight="1">
      <c r="A372" s="14"/>
      <c r="B372" s="5"/>
      <c r="C372" s="5"/>
      <c r="D372" s="5"/>
      <c r="E372" s="227"/>
      <c r="F372" s="113" t="s">
        <v>634</v>
      </c>
      <c r="G372" s="114">
        <v>0</v>
      </c>
      <c r="H372" s="115">
        <v>0.01</v>
      </c>
      <c r="I372" s="18">
        <f t="shared" si="3"/>
        <v>0</v>
      </c>
    </row>
    <row r="373" spans="1:9" ht="15.75" customHeight="1">
      <c r="A373" s="14"/>
      <c r="B373" s="5"/>
      <c r="C373" s="5"/>
      <c r="D373" s="5"/>
      <c r="E373" s="227"/>
      <c r="F373" s="113" t="s">
        <v>36</v>
      </c>
      <c r="G373" s="114">
        <v>0</v>
      </c>
      <c r="H373" s="115">
        <v>7.5</v>
      </c>
      <c r="I373" s="18">
        <f t="shared" si="3"/>
        <v>0</v>
      </c>
    </row>
    <row r="374" spans="1:9" ht="15.75" customHeight="1">
      <c r="A374" s="14"/>
      <c r="B374" s="5"/>
      <c r="C374" s="5"/>
      <c r="D374" s="5"/>
      <c r="E374" s="227"/>
      <c r="F374" s="113" t="s">
        <v>80</v>
      </c>
      <c r="G374" s="114">
        <v>1</v>
      </c>
      <c r="H374" s="115">
        <v>0.5</v>
      </c>
      <c r="I374" s="18">
        <f t="shared" si="3"/>
        <v>0.5</v>
      </c>
    </row>
    <row r="375" spans="1:9" ht="15.75" customHeight="1">
      <c r="A375" s="14"/>
      <c r="B375" s="5"/>
      <c r="C375" s="5"/>
      <c r="D375" s="5"/>
      <c r="E375" s="227"/>
      <c r="F375" s="113" t="s">
        <v>82</v>
      </c>
      <c r="G375" s="114">
        <v>1</v>
      </c>
      <c r="H375" s="115">
        <v>0.5</v>
      </c>
      <c r="I375" s="18">
        <f t="shared" si="3"/>
        <v>0.5</v>
      </c>
    </row>
    <row r="376" spans="1:9" ht="15.75" customHeight="1">
      <c r="A376" s="14"/>
      <c r="B376" s="5"/>
      <c r="C376" s="5"/>
      <c r="D376" s="5"/>
      <c r="E376" s="227"/>
      <c r="F376" s="113" t="s">
        <v>59</v>
      </c>
      <c r="G376" s="114">
        <v>0</v>
      </c>
      <c r="H376" s="115">
        <v>0.25</v>
      </c>
      <c r="I376" s="18">
        <f t="shared" si="3"/>
        <v>0</v>
      </c>
    </row>
    <row r="377" spans="1:9" ht="15.75" customHeight="1">
      <c r="A377" s="14"/>
      <c r="B377" s="5"/>
      <c r="C377" s="5"/>
      <c r="D377" s="5"/>
      <c r="E377" s="228"/>
      <c r="F377" s="119" t="s">
        <v>60</v>
      </c>
      <c r="G377" s="120">
        <v>740</v>
      </c>
      <c r="H377" s="121">
        <v>0.01</v>
      </c>
      <c r="I377" s="18">
        <f t="shared" si="3"/>
        <v>7.4</v>
      </c>
    </row>
    <row r="378" spans="1:9" ht="15.75" customHeight="1">
      <c r="A378" s="4">
        <v>3</v>
      </c>
      <c r="B378" s="33" t="s">
        <v>686</v>
      </c>
      <c r="C378" s="15" t="s">
        <v>631</v>
      </c>
      <c r="D378" s="15" t="s">
        <v>687</v>
      </c>
      <c r="E378" s="229" t="s">
        <v>690</v>
      </c>
      <c r="F378" s="107" t="s">
        <v>16</v>
      </c>
      <c r="G378" s="108">
        <v>1</v>
      </c>
      <c r="H378" s="109">
        <v>7.5</v>
      </c>
      <c r="I378" s="18">
        <f t="shared" si="3"/>
        <v>7.5</v>
      </c>
    </row>
    <row r="379" spans="1:9" ht="15.75" customHeight="1">
      <c r="A379" s="4"/>
      <c r="B379" s="4"/>
      <c r="C379" s="4"/>
      <c r="D379" s="4"/>
      <c r="E379" s="227"/>
      <c r="F379" s="113" t="s">
        <v>634</v>
      </c>
      <c r="G379" s="114">
        <v>0</v>
      </c>
      <c r="H379" s="115">
        <v>0.01</v>
      </c>
      <c r="I379" s="18">
        <f t="shared" si="3"/>
        <v>0</v>
      </c>
    </row>
    <row r="380" spans="1:9" ht="15.75" customHeight="1">
      <c r="A380" s="4"/>
      <c r="B380" s="4"/>
      <c r="C380" s="4"/>
      <c r="D380" s="4"/>
      <c r="E380" s="227"/>
      <c r="F380" s="113" t="s">
        <v>36</v>
      </c>
      <c r="G380" s="114">
        <v>0</v>
      </c>
      <c r="H380" s="115">
        <v>7.5</v>
      </c>
      <c r="I380" s="18">
        <f t="shared" si="3"/>
        <v>0</v>
      </c>
    </row>
    <row r="381" spans="1:9" ht="15.75" customHeight="1">
      <c r="A381" s="4"/>
      <c r="B381" s="4"/>
      <c r="C381" s="4"/>
      <c r="D381" s="4"/>
      <c r="E381" s="227"/>
      <c r="F381" s="113" t="s">
        <v>80</v>
      </c>
      <c r="G381" s="114">
        <v>1</v>
      </c>
      <c r="H381" s="115">
        <v>0.5</v>
      </c>
      <c r="I381" s="18">
        <f t="shared" si="3"/>
        <v>0.5</v>
      </c>
    </row>
    <row r="382" spans="1:9" ht="15.75" customHeight="1">
      <c r="A382" s="4"/>
      <c r="B382" s="4"/>
      <c r="C382" s="4"/>
      <c r="D382" s="4"/>
      <c r="E382" s="227"/>
      <c r="F382" s="113" t="s">
        <v>82</v>
      </c>
      <c r="G382" s="114">
        <v>1</v>
      </c>
      <c r="H382" s="115">
        <v>0.5</v>
      </c>
      <c r="I382" s="18">
        <f t="shared" si="3"/>
        <v>0.5</v>
      </c>
    </row>
    <row r="383" spans="1:9" ht="15.75" customHeight="1">
      <c r="A383" s="4"/>
      <c r="B383" s="4"/>
      <c r="C383" s="4"/>
      <c r="D383" s="4"/>
      <c r="E383" s="227"/>
      <c r="F383" s="113" t="s">
        <v>59</v>
      </c>
      <c r="G383" s="114">
        <v>0</v>
      </c>
      <c r="H383" s="115">
        <v>0.25</v>
      </c>
      <c r="I383" s="18">
        <f t="shared" si="3"/>
        <v>0</v>
      </c>
    </row>
    <row r="384" spans="1:9" ht="15.75" customHeight="1">
      <c r="A384" s="4"/>
      <c r="B384" s="4"/>
      <c r="C384" s="4"/>
      <c r="D384" s="4"/>
      <c r="E384" s="227"/>
      <c r="F384" s="119" t="s">
        <v>60</v>
      </c>
      <c r="G384" s="120">
        <v>1200</v>
      </c>
      <c r="H384" s="121">
        <v>0.01</v>
      </c>
      <c r="I384" s="18">
        <f t="shared" si="3"/>
        <v>12</v>
      </c>
    </row>
    <row r="385" spans="1:9" ht="15.75" customHeight="1">
      <c r="A385" s="4">
        <v>4</v>
      </c>
      <c r="B385" s="33" t="s">
        <v>686</v>
      </c>
      <c r="C385" s="15" t="s">
        <v>631</v>
      </c>
      <c r="D385" s="15" t="s">
        <v>687</v>
      </c>
      <c r="E385" s="229" t="s">
        <v>691</v>
      </c>
      <c r="F385" s="107" t="s">
        <v>16</v>
      </c>
      <c r="G385" s="108">
        <v>1</v>
      </c>
      <c r="H385" s="109">
        <v>7.5</v>
      </c>
      <c r="I385" s="18">
        <f t="shared" si="3"/>
        <v>7.5</v>
      </c>
    </row>
    <row r="386" spans="1:9" ht="15.75" customHeight="1">
      <c r="A386" s="4"/>
      <c r="B386" s="4"/>
      <c r="C386" s="4"/>
      <c r="D386" s="4"/>
      <c r="E386" s="227"/>
      <c r="F386" s="113" t="s">
        <v>634</v>
      </c>
      <c r="G386" s="114">
        <v>0</v>
      </c>
      <c r="H386" s="115">
        <v>0.01</v>
      </c>
      <c r="I386" s="18">
        <f t="shared" si="3"/>
        <v>0</v>
      </c>
    </row>
    <row r="387" spans="1:9" ht="15.75" customHeight="1">
      <c r="A387" s="4"/>
      <c r="B387" s="4"/>
      <c r="C387" s="4"/>
      <c r="D387" s="4"/>
      <c r="E387" s="227"/>
      <c r="F387" s="113" t="s">
        <v>36</v>
      </c>
      <c r="G387" s="114">
        <v>0</v>
      </c>
      <c r="H387" s="115">
        <v>7.5</v>
      </c>
      <c r="I387" s="18">
        <f t="shared" si="3"/>
        <v>0</v>
      </c>
    </row>
    <row r="388" spans="1:9" ht="15.75" customHeight="1">
      <c r="A388" s="4"/>
      <c r="B388" s="4"/>
      <c r="C388" s="4"/>
      <c r="D388" s="4"/>
      <c r="E388" s="227"/>
      <c r="F388" s="113" t="s">
        <v>80</v>
      </c>
      <c r="G388" s="114">
        <v>1</v>
      </c>
      <c r="H388" s="115">
        <v>0.5</v>
      </c>
      <c r="I388" s="18">
        <f t="shared" si="3"/>
        <v>0.5</v>
      </c>
    </row>
    <row r="389" spans="1:9" ht="15.75" customHeight="1">
      <c r="A389" s="4"/>
      <c r="B389" s="4"/>
      <c r="C389" s="4"/>
      <c r="D389" s="4"/>
      <c r="E389" s="227"/>
      <c r="F389" s="113" t="s">
        <v>82</v>
      </c>
      <c r="G389" s="114">
        <v>1</v>
      </c>
      <c r="H389" s="115">
        <v>0.5</v>
      </c>
      <c r="I389" s="18">
        <f t="shared" si="3"/>
        <v>0.5</v>
      </c>
    </row>
    <row r="390" spans="1:9" ht="15.75" customHeight="1">
      <c r="A390" s="4"/>
      <c r="B390" s="4"/>
      <c r="C390" s="4"/>
      <c r="D390" s="4"/>
      <c r="E390" s="227"/>
      <c r="F390" s="113" t="s">
        <v>59</v>
      </c>
      <c r="G390" s="114">
        <v>0</v>
      </c>
      <c r="H390" s="115">
        <v>0.25</v>
      </c>
      <c r="I390" s="18">
        <f t="shared" si="3"/>
        <v>0</v>
      </c>
    </row>
    <row r="391" spans="1:9" ht="15.75" customHeight="1">
      <c r="A391" s="4"/>
      <c r="B391" s="4"/>
      <c r="C391" s="4"/>
      <c r="D391" s="4"/>
      <c r="E391" s="227"/>
      <c r="F391" s="119" t="s">
        <v>60</v>
      </c>
      <c r="G391" s="120">
        <v>850</v>
      </c>
      <c r="H391" s="121">
        <v>0.01</v>
      </c>
      <c r="I391" s="18">
        <f t="shared" si="3"/>
        <v>8.5</v>
      </c>
    </row>
    <row r="392" spans="1:9" ht="15.75" customHeight="1">
      <c r="A392" s="4">
        <v>5</v>
      </c>
      <c r="B392" s="33" t="s">
        <v>686</v>
      </c>
      <c r="C392" s="15" t="s">
        <v>631</v>
      </c>
      <c r="D392" s="15" t="s">
        <v>687</v>
      </c>
      <c r="E392" s="229" t="s">
        <v>638</v>
      </c>
      <c r="F392" s="107" t="s">
        <v>16</v>
      </c>
      <c r="G392" s="108">
        <v>1</v>
      </c>
      <c r="H392" s="109">
        <v>7.5</v>
      </c>
      <c r="I392" s="18">
        <f t="shared" si="3"/>
        <v>7.5</v>
      </c>
    </row>
    <row r="393" spans="1:9" ht="15.75" customHeight="1">
      <c r="A393" s="4"/>
      <c r="B393" s="4"/>
      <c r="C393" s="4"/>
      <c r="D393" s="4"/>
      <c r="E393" s="227"/>
      <c r="F393" s="113" t="s">
        <v>634</v>
      </c>
      <c r="G393" s="114">
        <v>0</v>
      </c>
      <c r="H393" s="115">
        <v>0.01</v>
      </c>
      <c r="I393" s="18">
        <f t="shared" si="3"/>
        <v>0</v>
      </c>
    </row>
    <row r="394" spans="1:9" ht="15.75" customHeight="1">
      <c r="A394" s="4"/>
      <c r="B394" s="4"/>
      <c r="C394" s="4"/>
      <c r="D394" s="4"/>
      <c r="E394" s="227"/>
      <c r="F394" s="113" t="s">
        <v>36</v>
      </c>
      <c r="G394" s="114">
        <v>0</v>
      </c>
      <c r="H394" s="115">
        <v>7.5</v>
      </c>
      <c r="I394" s="18">
        <f t="shared" si="3"/>
        <v>0</v>
      </c>
    </row>
    <row r="395" spans="1:9" ht="15.75" customHeight="1">
      <c r="A395" s="4"/>
      <c r="B395" s="4"/>
      <c r="C395" s="4"/>
      <c r="D395" s="4"/>
      <c r="E395" s="227"/>
      <c r="F395" s="113" t="s">
        <v>80</v>
      </c>
      <c r="G395" s="114">
        <v>1</v>
      </c>
      <c r="H395" s="115">
        <v>0.5</v>
      </c>
      <c r="I395" s="18">
        <f t="shared" si="3"/>
        <v>0.5</v>
      </c>
    </row>
    <row r="396" spans="1:9" ht="15.75" customHeight="1">
      <c r="A396" s="4"/>
      <c r="B396" s="4"/>
      <c r="C396" s="4"/>
      <c r="D396" s="4"/>
      <c r="E396" s="227"/>
      <c r="F396" s="113" t="s">
        <v>82</v>
      </c>
      <c r="G396" s="114">
        <v>1</v>
      </c>
      <c r="H396" s="115">
        <v>0.5</v>
      </c>
      <c r="I396" s="18">
        <f t="shared" si="3"/>
        <v>0.5</v>
      </c>
    </row>
    <row r="397" spans="1:9" ht="15.75" customHeight="1">
      <c r="A397" s="4"/>
      <c r="B397" s="4"/>
      <c r="C397" s="4"/>
      <c r="D397" s="4"/>
      <c r="E397" s="227"/>
      <c r="F397" s="113" t="s">
        <v>59</v>
      </c>
      <c r="G397" s="114">
        <v>0</v>
      </c>
      <c r="H397" s="115">
        <v>0.25</v>
      </c>
      <c r="I397" s="18">
        <f t="shared" si="3"/>
        <v>0</v>
      </c>
    </row>
    <row r="398" spans="1:9" ht="15.75" customHeight="1">
      <c r="A398" s="4"/>
      <c r="B398" s="4"/>
      <c r="C398" s="4"/>
      <c r="D398" s="4"/>
      <c r="E398" s="227"/>
      <c r="F398" s="119" t="s">
        <v>60</v>
      </c>
      <c r="G398" s="120">
        <v>1050</v>
      </c>
      <c r="H398" s="121">
        <v>0.01</v>
      </c>
      <c r="I398" s="18">
        <f t="shared" si="3"/>
        <v>10.5</v>
      </c>
    </row>
    <row r="399" spans="1:9" ht="15.75" customHeight="1">
      <c r="A399" s="4">
        <v>6</v>
      </c>
      <c r="B399" s="33" t="s">
        <v>686</v>
      </c>
      <c r="C399" s="15" t="s">
        <v>631</v>
      </c>
      <c r="D399" s="15" t="s">
        <v>687</v>
      </c>
      <c r="E399" s="229" t="s">
        <v>692</v>
      </c>
      <c r="F399" s="107" t="s">
        <v>16</v>
      </c>
      <c r="G399" s="108">
        <v>1</v>
      </c>
      <c r="H399" s="109">
        <v>7.5</v>
      </c>
      <c r="I399" s="18">
        <f t="shared" si="3"/>
        <v>7.5</v>
      </c>
    </row>
    <row r="400" spans="1:9" ht="15.75" customHeight="1">
      <c r="A400" s="4"/>
      <c r="B400" s="33"/>
      <c r="C400" s="15"/>
      <c r="D400" s="15"/>
      <c r="E400" s="227"/>
      <c r="F400" s="113" t="s">
        <v>634</v>
      </c>
      <c r="G400" s="114">
        <v>0</v>
      </c>
      <c r="H400" s="115">
        <v>0.01</v>
      </c>
      <c r="I400" s="18">
        <f t="shared" si="3"/>
        <v>0</v>
      </c>
    </row>
    <row r="401" spans="1:9" ht="15.75" customHeight="1">
      <c r="A401" s="4"/>
      <c r="B401" s="33"/>
      <c r="C401" s="15"/>
      <c r="D401" s="15"/>
      <c r="E401" s="227"/>
      <c r="F401" s="113" t="s">
        <v>36</v>
      </c>
      <c r="G401" s="114">
        <v>0</v>
      </c>
      <c r="H401" s="115">
        <v>7.5</v>
      </c>
      <c r="I401" s="18">
        <f t="shared" si="3"/>
        <v>0</v>
      </c>
    </row>
    <row r="402" spans="1:9" ht="15.75" customHeight="1">
      <c r="A402" s="4"/>
      <c r="B402" s="33"/>
      <c r="C402" s="15"/>
      <c r="D402" s="15"/>
      <c r="E402" s="227"/>
      <c r="F402" s="113" t="s">
        <v>80</v>
      </c>
      <c r="G402" s="114">
        <v>1</v>
      </c>
      <c r="H402" s="115">
        <v>0.5</v>
      </c>
      <c r="I402" s="18">
        <f t="shared" si="3"/>
        <v>0.5</v>
      </c>
    </row>
    <row r="403" spans="1:9" ht="15.75" customHeight="1">
      <c r="A403" s="4"/>
      <c r="B403" s="4"/>
      <c r="C403" s="4"/>
      <c r="D403" s="4"/>
      <c r="E403" s="227"/>
      <c r="F403" s="113" t="s">
        <v>82</v>
      </c>
      <c r="G403" s="114">
        <v>1</v>
      </c>
      <c r="H403" s="115">
        <v>0.5</v>
      </c>
      <c r="I403" s="18">
        <f t="shared" si="3"/>
        <v>0.5</v>
      </c>
    </row>
    <row r="404" spans="1:9" ht="15.75" customHeight="1">
      <c r="A404" s="4"/>
      <c r="B404" s="4"/>
      <c r="C404" s="4"/>
      <c r="D404" s="4"/>
      <c r="E404" s="227"/>
      <c r="F404" s="113" t="s">
        <v>59</v>
      </c>
      <c r="G404" s="114">
        <v>0</v>
      </c>
      <c r="H404" s="115">
        <v>0.25</v>
      </c>
      <c r="I404" s="18">
        <f t="shared" si="3"/>
        <v>0</v>
      </c>
    </row>
    <row r="405" spans="1:9" ht="15.75" customHeight="1">
      <c r="A405" s="4"/>
      <c r="B405" s="4"/>
      <c r="C405" s="4"/>
      <c r="D405" s="4"/>
      <c r="E405" s="228"/>
      <c r="F405" s="119" t="s">
        <v>60</v>
      </c>
      <c r="G405" s="120">
        <v>1250</v>
      </c>
      <c r="H405" s="121">
        <v>0.01</v>
      </c>
      <c r="I405" s="18">
        <f t="shared" si="3"/>
        <v>12.5</v>
      </c>
    </row>
    <row r="406" spans="1:9" ht="15.75" customHeight="1">
      <c r="A406" s="4">
        <v>7</v>
      </c>
      <c r="B406" s="33" t="s">
        <v>686</v>
      </c>
      <c r="C406" s="15" t="s">
        <v>631</v>
      </c>
      <c r="D406" s="15" t="s">
        <v>687</v>
      </c>
      <c r="E406" s="229" t="s">
        <v>693</v>
      </c>
      <c r="F406" s="107" t="s">
        <v>16</v>
      </c>
      <c r="G406" s="108">
        <v>1</v>
      </c>
      <c r="H406" s="109">
        <v>7.5</v>
      </c>
      <c r="I406" s="18">
        <f t="shared" si="3"/>
        <v>7.5</v>
      </c>
    </row>
    <row r="407" spans="1:9" ht="15.75" customHeight="1">
      <c r="A407" s="4"/>
      <c r="B407" s="33"/>
      <c r="C407" s="15"/>
      <c r="D407" s="15"/>
      <c r="E407" s="227"/>
      <c r="F407" s="113" t="s">
        <v>634</v>
      </c>
      <c r="G407" s="114">
        <v>0</v>
      </c>
      <c r="H407" s="115">
        <v>0.01</v>
      </c>
      <c r="I407" s="18">
        <f t="shared" si="3"/>
        <v>0</v>
      </c>
    </row>
    <row r="408" spans="1:9" ht="15.75" customHeight="1">
      <c r="A408" s="4"/>
      <c r="B408" s="33"/>
      <c r="C408" s="15"/>
      <c r="D408" s="15"/>
      <c r="E408" s="227"/>
      <c r="F408" s="113" t="s">
        <v>36</v>
      </c>
      <c r="G408" s="114">
        <v>0</v>
      </c>
      <c r="H408" s="115">
        <v>7.5</v>
      </c>
      <c r="I408" s="18">
        <f t="shared" si="3"/>
        <v>0</v>
      </c>
    </row>
    <row r="409" spans="1:9" ht="15.75" customHeight="1">
      <c r="A409" s="4"/>
      <c r="B409" s="33"/>
      <c r="C409" s="15"/>
      <c r="D409" s="15"/>
      <c r="E409" s="227"/>
      <c r="F409" s="113" t="s">
        <v>80</v>
      </c>
      <c r="G409" s="114">
        <v>1</v>
      </c>
      <c r="H409" s="115">
        <v>0.5</v>
      </c>
      <c r="I409" s="18">
        <f t="shared" si="3"/>
        <v>0.5</v>
      </c>
    </row>
    <row r="410" spans="1:9" ht="15.75" customHeight="1">
      <c r="A410" s="4"/>
      <c r="B410" s="4"/>
      <c r="C410" s="4"/>
      <c r="D410" s="4"/>
      <c r="E410" s="227"/>
      <c r="F410" s="113" t="s">
        <v>82</v>
      </c>
      <c r="G410" s="114">
        <v>1</v>
      </c>
      <c r="H410" s="115">
        <v>0.5</v>
      </c>
      <c r="I410" s="18">
        <f t="shared" si="3"/>
        <v>0.5</v>
      </c>
    </row>
    <row r="411" spans="1:9" ht="15.75" customHeight="1">
      <c r="A411" s="4"/>
      <c r="B411" s="4"/>
      <c r="C411" s="4"/>
      <c r="D411" s="4"/>
      <c r="E411" s="227"/>
      <c r="F411" s="113" t="s">
        <v>59</v>
      </c>
      <c r="G411" s="114">
        <v>0</v>
      </c>
      <c r="H411" s="115">
        <v>0.25</v>
      </c>
      <c r="I411" s="18">
        <f t="shared" si="3"/>
        <v>0</v>
      </c>
    </row>
    <row r="412" spans="1:9" ht="15.75" customHeight="1">
      <c r="A412" s="4"/>
      <c r="B412" s="4"/>
      <c r="C412" s="4"/>
      <c r="D412" s="4"/>
      <c r="E412" s="228"/>
      <c r="F412" s="119" t="s">
        <v>60</v>
      </c>
      <c r="G412" s="120">
        <v>1230</v>
      </c>
      <c r="H412" s="121">
        <v>0.01</v>
      </c>
      <c r="I412" s="18">
        <f t="shared" si="3"/>
        <v>12.3</v>
      </c>
    </row>
    <row r="413" spans="1:9" ht="15.75" customHeight="1">
      <c r="A413" s="4">
        <v>8</v>
      </c>
      <c r="B413" s="33" t="s">
        <v>686</v>
      </c>
      <c r="C413" s="15" t="s">
        <v>631</v>
      </c>
      <c r="D413" s="15" t="s">
        <v>687</v>
      </c>
      <c r="E413" s="229" t="s">
        <v>694</v>
      </c>
      <c r="F413" s="107" t="s">
        <v>16</v>
      </c>
      <c r="G413" s="108">
        <v>1</v>
      </c>
      <c r="H413" s="109">
        <v>7.5</v>
      </c>
      <c r="I413" s="18">
        <f t="shared" si="3"/>
        <v>7.5</v>
      </c>
    </row>
    <row r="414" spans="1:9" ht="15.75" customHeight="1">
      <c r="A414" s="4"/>
      <c r="B414" s="33"/>
      <c r="C414" s="15"/>
      <c r="D414" s="15"/>
      <c r="E414" s="227"/>
      <c r="F414" s="113" t="s">
        <v>634</v>
      </c>
      <c r="G414" s="114">
        <v>0</v>
      </c>
      <c r="H414" s="115">
        <v>0.01</v>
      </c>
      <c r="I414" s="18">
        <f t="shared" si="3"/>
        <v>0</v>
      </c>
    </row>
    <row r="415" spans="1:9" ht="15.75" customHeight="1">
      <c r="A415" s="4"/>
      <c r="B415" s="33"/>
      <c r="C415" s="15"/>
      <c r="D415" s="15"/>
      <c r="E415" s="227"/>
      <c r="F415" s="113" t="s">
        <v>36</v>
      </c>
      <c r="G415" s="114">
        <v>0</v>
      </c>
      <c r="H415" s="115">
        <v>7.5</v>
      </c>
      <c r="I415" s="18">
        <f t="shared" si="3"/>
        <v>0</v>
      </c>
    </row>
    <row r="416" spans="1:9" ht="15.75" customHeight="1">
      <c r="A416" s="4"/>
      <c r="B416" s="33"/>
      <c r="C416" s="15"/>
      <c r="D416" s="15"/>
      <c r="E416" s="227"/>
      <c r="F416" s="113" t="s">
        <v>80</v>
      </c>
      <c r="G416" s="114">
        <v>1</v>
      </c>
      <c r="H416" s="115">
        <v>0.5</v>
      </c>
      <c r="I416" s="18">
        <f t="shared" si="3"/>
        <v>0.5</v>
      </c>
    </row>
    <row r="417" spans="1:9" ht="15.75" customHeight="1">
      <c r="A417" s="4"/>
      <c r="B417" s="4"/>
      <c r="C417" s="4"/>
      <c r="D417" s="4"/>
      <c r="E417" s="227"/>
      <c r="F417" s="113" t="s">
        <v>82</v>
      </c>
      <c r="G417" s="114">
        <v>0</v>
      </c>
      <c r="H417" s="115">
        <v>0.5</v>
      </c>
      <c r="I417" s="18">
        <f t="shared" si="3"/>
        <v>0</v>
      </c>
    </row>
    <row r="418" spans="1:9" ht="15.75" customHeight="1">
      <c r="A418" s="4"/>
      <c r="B418" s="4"/>
      <c r="C418" s="4"/>
      <c r="D418" s="4"/>
      <c r="E418" s="227"/>
      <c r="F418" s="113" t="s">
        <v>59</v>
      </c>
      <c r="G418" s="114">
        <v>0</v>
      </c>
      <c r="H418" s="115">
        <v>0.25</v>
      </c>
      <c r="I418" s="18">
        <f t="shared" si="3"/>
        <v>0</v>
      </c>
    </row>
    <row r="419" spans="1:9" ht="15.75" customHeight="1">
      <c r="A419" s="4"/>
      <c r="B419" s="4"/>
      <c r="C419" s="4"/>
      <c r="D419" s="4"/>
      <c r="E419" s="227"/>
      <c r="F419" s="119" t="s">
        <v>60</v>
      </c>
      <c r="G419" s="120">
        <v>750</v>
      </c>
      <c r="H419" s="121">
        <v>0.01</v>
      </c>
      <c r="I419" s="18">
        <f t="shared" si="3"/>
        <v>7.5</v>
      </c>
    </row>
    <row r="420" spans="1:9" ht="15.75" customHeight="1">
      <c r="A420" s="14">
        <v>9</v>
      </c>
      <c r="B420" s="33" t="s">
        <v>686</v>
      </c>
      <c r="C420" s="15" t="s">
        <v>631</v>
      </c>
      <c r="D420" s="15" t="s">
        <v>687</v>
      </c>
      <c r="E420" s="229" t="s">
        <v>695</v>
      </c>
      <c r="F420" s="107" t="s">
        <v>16</v>
      </c>
      <c r="G420" s="108">
        <v>1</v>
      </c>
      <c r="H420" s="109">
        <v>7.5</v>
      </c>
      <c r="I420" s="18">
        <f t="shared" si="3"/>
        <v>7.5</v>
      </c>
    </row>
    <row r="421" spans="1:9" ht="15.75" customHeight="1">
      <c r="A421" s="14"/>
      <c r="B421" s="33"/>
      <c r="C421" s="15"/>
      <c r="D421" s="15"/>
      <c r="E421" s="227"/>
      <c r="F421" s="113" t="s">
        <v>634</v>
      </c>
      <c r="G421" s="114">
        <v>0</v>
      </c>
      <c r="H421" s="115">
        <v>0.01</v>
      </c>
      <c r="I421" s="18">
        <f t="shared" si="3"/>
        <v>0</v>
      </c>
    </row>
    <row r="422" spans="1:9" ht="15.75" customHeight="1">
      <c r="A422" s="14"/>
      <c r="B422" s="33"/>
      <c r="C422" s="15"/>
      <c r="D422" s="15"/>
      <c r="E422" s="227"/>
      <c r="F422" s="113" t="s">
        <v>36</v>
      </c>
      <c r="G422" s="114">
        <v>0</v>
      </c>
      <c r="H422" s="115">
        <v>7.5</v>
      </c>
      <c r="I422" s="18">
        <f t="shared" si="3"/>
        <v>0</v>
      </c>
    </row>
    <row r="423" spans="1:9" ht="15.75" customHeight="1">
      <c r="A423" s="14"/>
      <c r="B423" s="33"/>
      <c r="C423" s="15"/>
      <c r="D423" s="15"/>
      <c r="E423" s="227"/>
      <c r="F423" s="113" t="s">
        <v>80</v>
      </c>
      <c r="G423" s="114">
        <v>1</v>
      </c>
      <c r="H423" s="115">
        <v>0.5</v>
      </c>
      <c r="I423" s="18">
        <f t="shared" si="3"/>
        <v>0.5</v>
      </c>
    </row>
    <row r="424" spans="1:9" ht="15.75" customHeight="1">
      <c r="A424" s="14"/>
      <c r="B424" s="5"/>
      <c r="C424" s="5"/>
      <c r="D424" s="5"/>
      <c r="E424" s="227"/>
      <c r="F424" s="113" t="s">
        <v>82</v>
      </c>
      <c r="G424" s="114">
        <v>0</v>
      </c>
      <c r="H424" s="115">
        <v>0.5</v>
      </c>
      <c r="I424" s="18">
        <f t="shared" si="3"/>
        <v>0</v>
      </c>
    </row>
    <row r="425" spans="1:9" ht="15.75" customHeight="1">
      <c r="A425" s="14"/>
      <c r="B425" s="5"/>
      <c r="C425" s="5"/>
      <c r="D425" s="5"/>
      <c r="E425" s="227"/>
      <c r="F425" s="113" t="s">
        <v>59</v>
      </c>
      <c r="G425" s="114">
        <v>0</v>
      </c>
      <c r="H425" s="115">
        <v>0.25</v>
      </c>
      <c r="I425" s="18">
        <f t="shared" si="3"/>
        <v>0</v>
      </c>
    </row>
    <row r="426" spans="1:9" ht="15.75" customHeight="1">
      <c r="A426" s="14"/>
      <c r="B426" s="5"/>
      <c r="C426" s="5"/>
      <c r="D426" s="5"/>
      <c r="E426" s="228"/>
      <c r="F426" s="119" t="s">
        <v>60</v>
      </c>
      <c r="G426" s="120">
        <v>860</v>
      </c>
      <c r="H426" s="121">
        <v>0.01</v>
      </c>
      <c r="I426" s="18">
        <f t="shared" si="3"/>
        <v>8.6</v>
      </c>
    </row>
    <row r="427" spans="1:9" ht="15.75" customHeight="1">
      <c r="A427" s="14">
        <v>10</v>
      </c>
      <c r="B427" s="33" t="s">
        <v>686</v>
      </c>
      <c r="C427" s="15" t="s">
        <v>631</v>
      </c>
      <c r="D427" s="15" t="s">
        <v>687</v>
      </c>
      <c r="E427" s="229" t="s">
        <v>696</v>
      </c>
      <c r="F427" s="107" t="s">
        <v>16</v>
      </c>
      <c r="G427" s="108">
        <v>1</v>
      </c>
      <c r="H427" s="109">
        <v>7.5</v>
      </c>
      <c r="I427" s="18">
        <f t="shared" si="3"/>
        <v>7.5</v>
      </c>
    </row>
    <row r="428" spans="1:9" ht="15.75" customHeight="1">
      <c r="A428" s="14"/>
      <c r="B428" s="33"/>
      <c r="C428" s="15"/>
      <c r="D428" s="15"/>
      <c r="E428" s="227"/>
      <c r="F428" s="113" t="s">
        <v>634</v>
      </c>
      <c r="G428" s="114">
        <v>0</v>
      </c>
      <c r="H428" s="115">
        <v>0.01</v>
      </c>
      <c r="I428" s="18">
        <f t="shared" si="3"/>
        <v>0</v>
      </c>
    </row>
    <row r="429" spans="1:9" ht="15.75" customHeight="1">
      <c r="A429" s="14"/>
      <c r="B429" s="33"/>
      <c r="C429" s="15"/>
      <c r="D429" s="15"/>
      <c r="E429" s="227"/>
      <c r="F429" s="113" t="s">
        <v>36</v>
      </c>
      <c r="G429" s="114">
        <v>0</v>
      </c>
      <c r="H429" s="115">
        <v>7.5</v>
      </c>
      <c r="I429" s="18">
        <f t="shared" si="3"/>
        <v>0</v>
      </c>
    </row>
    <row r="430" spans="1:9" ht="15.75" customHeight="1">
      <c r="A430" s="14"/>
      <c r="B430" s="33"/>
      <c r="C430" s="15"/>
      <c r="D430" s="15"/>
      <c r="E430" s="227"/>
      <c r="F430" s="113" t="s">
        <v>80</v>
      </c>
      <c r="G430" s="114">
        <v>1</v>
      </c>
      <c r="H430" s="115">
        <v>0.5</v>
      </c>
      <c r="I430" s="18">
        <f t="shared" si="3"/>
        <v>0.5</v>
      </c>
    </row>
    <row r="431" spans="1:9" ht="15.75" customHeight="1">
      <c r="A431" s="14"/>
      <c r="B431" s="5"/>
      <c r="C431" s="5"/>
      <c r="D431" s="5"/>
      <c r="E431" s="227"/>
      <c r="F431" s="113" t="s">
        <v>82</v>
      </c>
      <c r="G431" s="114">
        <v>0</v>
      </c>
      <c r="H431" s="115">
        <v>0.5</v>
      </c>
      <c r="I431" s="18">
        <f t="shared" si="3"/>
        <v>0</v>
      </c>
    </row>
    <row r="432" spans="1:9" ht="15.75" customHeight="1">
      <c r="A432" s="14"/>
      <c r="B432" s="5"/>
      <c r="C432" s="5"/>
      <c r="D432" s="5"/>
      <c r="E432" s="227"/>
      <c r="F432" s="113" t="s">
        <v>59</v>
      </c>
      <c r="G432" s="114">
        <v>0</v>
      </c>
      <c r="H432" s="115">
        <v>0.25</v>
      </c>
      <c r="I432" s="18">
        <f t="shared" si="3"/>
        <v>0</v>
      </c>
    </row>
    <row r="433" spans="1:9" ht="15.75" customHeight="1">
      <c r="A433" s="14"/>
      <c r="B433" s="5"/>
      <c r="C433" s="5"/>
      <c r="D433" s="5"/>
      <c r="E433" s="228"/>
      <c r="F433" s="119" t="s">
        <v>60</v>
      </c>
      <c r="G433" s="120">
        <v>1050</v>
      </c>
      <c r="H433" s="121">
        <v>0.01</v>
      </c>
      <c r="I433" s="18">
        <f t="shared" si="3"/>
        <v>10.5</v>
      </c>
    </row>
    <row r="434" spans="1:9" ht="15.75" customHeight="1">
      <c r="A434" s="14">
        <v>11</v>
      </c>
      <c r="B434" s="33" t="s">
        <v>686</v>
      </c>
      <c r="C434" s="15" t="s">
        <v>631</v>
      </c>
      <c r="D434" s="15" t="s">
        <v>687</v>
      </c>
      <c r="E434" s="229" t="s">
        <v>642</v>
      </c>
      <c r="F434" s="107" t="s">
        <v>16</v>
      </c>
      <c r="G434" s="108">
        <v>1</v>
      </c>
      <c r="H434" s="109">
        <v>7.5</v>
      </c>
      <c r="I434" s="18">
        <f t="shared" si="3"/>
        <v>7.5</v>
      </c>
    </row>
    <row r="435" spans="1:9" ht="15.75" customHeight="1">
      <c r="A435" s="14"/>
      <c r="B435" s="33"/>
      <c r="C435" s="15"/>
      <c r="D435" s="15"/>
      <c r="E435" s="227"/>
      <c r="F435" s="113" t="s">
        <v>634</v>
      </c>
      <c r="G435" s="114">
        <v>0</v>
      </c>
      <c r="H435" s="115">
        <v>0.01</v>
      </c>
      <c r="I435" s="18">
        <f t="shared" si="3"/>
        <v>0</v>
      </c>
    </row>
    <row r="436" spans="1:9" ht="15.75" customHeight="1">
      <c r="A436" s="14"/>
      <c r="B436" s="33"/>
      <c r="C436" s="15"/>
      <c r="D436" s="15"/>
      <c r="E436" s="227"/>
      <c r="F436" s="113" t="s">
        <v>36</v>
      </c>
      <c r="G436" s="114">
        <v>0</v>
      </c>
      <c r="H436" s="115">
        <v>7.5</v>
      </c>
      <c r="I436" s="18">
        <f t="shared" si="3"/>
        <v>0</v>
      </c>
    </row>
    <row r="437" spans="1:9" ht="15.75" customHeight="1">
      <c r="A437" s="14"/>
      <c r="B437" s="33"/>
      <c r="C437" s="15"/>
      <c r="D437" s="15"/>
      <c r="E437" s="227"/>
      <c r="F437" s="113" t="s">
        <v>80</v>
      </c>
      <c r="G437" s="114">
        <v>1</v>
      </c>
      <c r="H437" s="115">
        <v>0.5</v>
      </c>
      <c r="I437" s="18">
        <f t="shared" si="3"/>
        <v>0.5</v>
      </c>
    </row>
    <row r="438" spans="1:9" ht="15.75" customHeight="1">
      <c r="A438" s="14"/>
      <c r="B438" s="5"/>
      <c r="C438" s="5"/>
      <c r="D438" s="5"/>
      <c r="E438" s="227"/>
      <c r="F438" s="113" t="s">
        <v>82</v>
      </c>
      <c r="G438" s="114">
        <v>0</v>
      </c>
      <c r="H438" s="115">
        <v>0.5</v>
      </c>
      <c r="I438" s="18">
        <f t="shared" si="3"/>
        <v>0</v>
      </c>
    </row>
    <row r="439" spans="1:9" ht="15.75" customHeight="1">
      <c r="A439" s="14"/>
      <c r="B439" s="5"/>
      <c r="C439" s="5"/>
      <c r="D439" s="5"/>
      <c r="E439" s="227"/>
      <c r="F439" s="113" t="s">
        <v>59</v>
      </c>
      <c r="G439" s="114">
        <v>0</v>
      </c>
      <c r="H439" s="115">
        <v>0.25</v>
      </c>
      <c r="I439" s="18">
        <f t="shared" si="3"/>
        <v>0</v>
      </c>
    </row>
    <row r="440" spans="1:9" ht="15.75" customHeight="1">
      <c r="A440" s="14"/>
      <c r="B440" s="5"/>
      <c r="C440" s="5"/>
      <c r="D440" s="5"/>
      <c r="E440" s="228"/>
      <c r="F440" s="119" t="s">
        <v>60</v>
      </c>
      <c r="G440" s="120">
        <v>750</v>
      </c>
      <c r="H440" s="121">
        <v>0.01</v>
      </c>
      <c r="I440" s="18">
        <f t="shared" si="3"/>
        <v>7.5</v>
      </c>
    </row>
    <row r="441" spans="1:9" ht="15.75" customHeight="1">
      <c r="A441" s="14">
        <v>12</v>
      </c>
      <c r="B441" s="33" t="s">
        <v>686</v>
      </c>
      <c r="C441" s="15" t="s">
        <v>631</v>
      </c>
      <c r="D441" s="15" t="s">
        <v>687</v>
      </c>
      <c r="E441" s="229" t="s">
        <v>696</v>
      </c>
      <c r="F441" s="107" t="s">
        <v>16</v>
      </c>
      <c r="G441" s="108">
        <v>1</v>
      </c>
      <c r="H441" s="109">
        <v>7.5</v>
      </c>
      <c r="I441" s="18">
        <f t="shared" si="3"/>
        <v>7.5</v>
      </c>
    </row>
    <row r="442" spans="1:9" ht="15.75" customHeight="1">
      <c r="A442" s="14"/>
      <c r="B442" s="33"/>
      <c r="C442" s="15"/>
      <c r="D442" s="15"/>
      <c r="E442" s="227"/>
      <c r="F442" s="113" t="s">
        <v>634</v>
      </c>
      <c r="G442" s="114">
        <v>0</v>
      </c>
      <c r="H442" s="115">
        <v>0.01</v>
      </c>
      <c r="I442" s="18">
        <f t="shared" si="3"/>
        <v>0</v>
      </c>
    </row>
    <row r="443" spans="1:9" ht="15.75" customHeight="1">
      <c r="A443" s="14"/>
      <c r="B443" s="33"/>
      <c r="C443" s="15"/>
      <c r="D443" s="15"/>
      <c r="E443" s="227"/>
      <c r="F443" s="113" t="s">
        <v>36</v>
      </c>
      <c r="G443" s="114">
        <v>0</v>
      </c>
      <c r="H443" s="115">
        <v>7.5</v>
      </c>
      <c r="I443" s="18">
        <f t="shared" si="3"/>
        <v>0</v>
      </c>
    </row>
    <row r="444" spans="1:9" ht="15.75" customHeight="1">
      <c r="A444" s="14"/>
      <c r="B444" s="33"/>
      <c r="C444" s="15"/>
      <c r="D444" s="15"/>
      <c r="E444" s="227"/>
      <c r="F444" s="113" t="s">
        <v>80</v>
      </c>
      <c r="G444" s="114">
        <v>1</v>
      </c>
      <c r="H444" s="115">
        <v>0.5</v>
      </c>
      <c r="I444" s="18">
        <f t="shared" si="3"/>
        <v>0.5</v>
      </c>
    </row>
    <row r="445" spans="1:9" ht="15.75" customHeight="1">
      <c r="A445" s="14"/>
      <c r="B445" s="5"/>
      <c r="C445" s="5"/>
      <c r="D445" s="5"/>
      <c r="E445" s="227"/>
      <c r="F445" s="113" t="s">
        <v>82</v>
      </c>
      <c r="G445" s="114">
        <v>0</v>
      </c>
      <c r="H445" s="115">
        <v>0.5</v>
      </c>
      <c r="I445" s="18">
        <f t="shared" si="3"/>
        <v>0</v>
      </c>
    </row>
    <row r="446" spans="1:9" ht="15.75" customHeight="1">
      <c r="A446" s="14"/>
      <c r="B446" s="5"/>
      <c r="C446" s="5"/>
      <c r="D446" s="5"/>
      <c r="E446" s="227"/>
      <c r="F446" s="113" t="s">
        <v>59</v>
      </c>
      <c r="G446" s="114">
        <v>0</v>
      </c>
      <c r="H446" s="115">
        <v>0.25</v>
      </c>
      <c r="I446" s="18">
        <f t="shared" si="3"/>
        <v>0</v>
      </c>
    </row>
    <row r="447" spans="1:9" ht="15.75" customHeight="1">
      <c r="A447" s="14"/>
      <c r="B447" s="5"/>
      <c r="C447" s="5"/>
      <c r="D447" s="5"/>
      <c r="E447" s="227"/>
      <c r="F447" s="119" t="s">
        <v>60</v>
      </c>
      <c r="G447" s="120">
        <v>1430</v>
      </c>
      <c r="H447" s="121">
        <v>0.01</v>
      </c>
      <c r="I447" s="18">
        <f t="shared" si="3"/>
        <v>14.3</v>
      </c>
    </row>
    <row r="448" spans="1:9" ht="15.75" customHeight="1">
      <c r="A448" s="14">
        <v>13</v>
      </c>
      <c r="B448" s="33" t="s">
        <v>686</v>
      </c>
      <c r="C448" s="15" t="s">
        <v>631</v>
      </c>
      <c r="D448" s="15" t="s">
        <v>687</v>
      </c>
      <c r="E448" s="229" t="s">
        <v>697</v>
      </c>
      <c r="F448" s="107" t="s">
        <v>16</v>
      </c>
      <c r="G448" s="108">
        <v>1</v>
      </c>
      <c r="H448" s="109">
        <v>7.5</v>
      </c>
      <c r="I448" s="18">
        <f t="shared" si="3"/>
        <v>7.5</v>
      </c>
    </row>
    <row r="449" spans="1:9" ht="15.75" customHeight="1">
      <c r="A449" s="14"/>
      <c r="B449" s="33"/>
      <c r="C449" s="15"/>
      <c r="D449" s="15"/>
      <c r="E449" s="227"/>
      <c r="F449" s="113" t="s">
        <v>634</v>
      </c>
      <c r="G449" s="114">
        <v>0</v>
      </c>
      <c r="H449" s="115">
        <v>0.01</v>
      </c>
      <c r="I449" s="18">
        <f t="shared" si="3"/>
        <v>0</v>
      </c>
    </row>
    <row r="450" spans="1:9" ht="15.75" customHeight="1">
      <c r="A450" s="14"/>
      <c r="B450" s="33"/>
      <c r="C450" s="15"/>
      <c r="D450" s="15"/>
      <c r="E450" s="227"/>
      <c r="F450" s="113" t="s">
        <v>36</v>
      </c>
      <c r="G450" s="114">
        <v>0</v>
      </c>
      <c r="H450" s="115">
        <v>7.5</v>
      </c>
      <c r="I450" s="18">
        <f t="shared" si="3"/>
        <v>0</v>
      </c>
    </row>
    <row r="451" spans="1:9" ht="15.75" customHeight="1">
      <c r="A451" s="14"/>
      <c r="B451" s="33"/>
      <c r="C451" s="15"/>
      <c r="D451" s="15"/>
      <c r="E451" s="227"/>
      <c r="F451" s="113" t="s">
        <v>80</v>
      </c>
      <c r="G451" s="114">
        <v>0</v>
      </c>
      <c r="H451" s="115">
        <v>0.5</v>
      </c>
      <c r="I451" s="18">
        <f t="shared" si="3"/>
        <v>0</v>
      </c>
    </row>
    <row r="452" spans="1:9" ht="15.75" customHeight="1">
      <c r="A452" s="14"/>
      <c r="B452" s="5"/>
      <c r="C452" s="5"/>
      <c r="D452" s="5"/>
      <c r="E452" s="227"/>
      <c r="F452" s="113" t="s">
        <v>82</v>
      </c>
      <c r="G452" s="114">
        <v>0</v>
      </c>
      <c r="H452" s="115">
        <v>0.5</v>
      </c>
      <c r="I452" s="18">
        <f t="shared" si="3"/>
        <v>0</v>
      </c>
    </row>
    <row r="453" spans="1:9" ht="15.75" customHeight="1">
      <c r="A453" s="14"/>
      <c r="B453" s="5"/>
      <c r="C453" s="5"/>
      <c r="D453" s="5"/>
      <c r="E453" s="227"/>
      <c r="F453" s="113" t="s">
        <v>59</v>
      </c>
      <c r="G453" s="114">
        <v>0</v>
      </c>
      <c r="H453" s="115">
        <v>0.25</v>
      </c>
      <c r="I453" s="18">
        <f t="shared" si="3"/>
        <v>0</v>
      </c>
    </row>
    <row r="454" spans="1:9" ht="15.75" customHeight="1">
      <c r="A454" s="14"/>
      <c r="B454" s="5"/>
      <c r="C454" s="5"/>
      <c r="D454" s="5"/>
      <c r="E454" s="228"/>
      <c r="F454" s="119" t="s">
        <v>60</v>
      </c>
      <c r="G454" s="120">
        <v>1500</v>
      </c>
      <c r="H454" s="121">
        <v>0.01</v>
      </c>
      <c r="I454" s="18">
        <f t="shared" si="3"/>
        <v>15</v>
      </c>
    </row>
    <row r="455" spans="1:9" ht="15.75" customHeight="1">
      <c r="A455" s="14">
        <v>14</v>
      </c>
      <c r="B455" s="33" t="s">
        <v>686</v>
      </c>
      <c r="C455" s="15" t="s">
        <v>631</v>
      </c>
      <c r="D455" s="15" t="s">
        <v>687</v>
      </c>
      <c r="E455" s="229" t="s">
        <v>698</v>
      </c>
      <c r="F455" s="107" t="s">
        <v>16</v>
      </c>
      <c r="G455" s="108">
        <v>1</v>
      </c>
      <c r="H455" s="109">
        <v>7.5</v>
      </c>
      <c r="I455" s="18">
        <f t="shared" si="3"/>
        <v>7.5</v>
      </c>
    </row>
    <row r="456" spans="1:9" ht="15.75" customHeight="1">
      <c r="A456" s="14"/>
      <c r="B456" s="33"/>
      <c r="C456" s="15"/>
      <c r="D456" s="15"/>
      <c r="E456" s="227"/>
      <c r="F456" s="113" t="s">
        <v>634</v>
      </c>
      <c r="G456" s="114">
        <v>0</v>
      </c>
      <c r="H456" s="115">
        <v>0.01</v>
      </c>
      <c r="I456" s="18">
        <f t="shared" si="3"/>
        <v>0</v>
      </c>
    </row>
    <row r="457" spans="1:9" ht="15.75" customHeight="1">
      <c r="A457" s="14"/>
      <c r="B457" s="33"/>
      <c r="C457" s="15"/>
      <c r="D457" s="15"/>
      <c r="E457" s="227"/>
      <c r="F457" s="113" t="s">
        <v>36</v>
      </c>
      <c r="G457" s="114">
        <v>0</v>
      </c>
      <c r="H457" s="115">
        <v>7.5</v>
      </c>
      <c r="I457" s="18">
        <f t="shared" si="3"/>
        <v>0</v>
      </c>
    </row>
    <row r="458" spans="1:9" ht="15.75" customHeight="1">
      <c r="A458" s="14"/>
      <c r="B458" s="33"/>
      <c r="C458" s="15"/>
      <c r="D458" s="15"/>
      <c r="E458" s="227"/>
      <c r="F458" s="113" t="s">
        <v>80</v>
      </c>
      <c r="G458" s="114">
        <v>0</v>
      </c>
      <c r="H458" s="115">
        <v>0.5</v>
      </c>
      <c r="I458" s="18">
        <f t="shared" si="3"/>
        <v>0</v>
      </c>
    </row>
    <row r="459" spans="1:9" ht="15.75" customHeight="1">
      <c r="A459" s="14"/>
      <c r="B459" s="5"/>
      <c r="C459" s="5"/>
      <c r="D459" s="5"/>
      <c r="E459" s="227"/>
      <c r="F459" s="113" t="s">
        <v>82</v>
      </c>
      <c r="G459" s="114">
        <v>0</v>
      </c>
      <c r="H459" s="115">
        <v>0.5</v>
      </c>
      <c r="I459" s="18">
        <f t="shared" si="3"/>
        <v>0</v>
      </c>
    </row>
    <row r="460" spans="1:9" ht="15.75" customHeight="1">
      <c r="A460" s="14"/>
      <c r="B460" s="5"/>
      <c r="C460" s="5"/>
      <c r="D460" s="5"/>
      <c r="E460" s="227"/>
      <c r="F460" s="113" t="s">
        <v>59</v>
      </c>
      <c r="G460" s="114">
        <v>0</v>
      </c>
      <c r="H460" s="115">
        <v>0.25</v>
      </c>
      <c r="I460" s="18">
        <f t="shared" si="3"/>
        <v>0</v>
      </c>
    </row>
    <row r="461" spans="1:9" ht="15.75" customHeight="1">
      <c r="A461" s="14"/>
      <c r="B461" s="5"/>
      <c r="C461" s="5"/>
      <c r="D461" s="5"/>
      <c r="E461" s="228"/>
      <c r="F461" s="119" t="s">
        <v>60</v>
      </c>
      <c r="G461" s="120">
        <v>1300</v>
      </c>
      <c r="H461" s="121">
        <v>0.01</v>
      </c>
      <c r="I461" s="18">
        <f t="shared" si="3"/>
        <v>13</v>
      </c>
    </row>
    <row r="462" spans="1:9" ht="15.75" customHeight="1">
      <c r="A462" s="14">
        <v>15</v>
      </c>
      <c r="B462" s="33" t="s">
        <v>686</v>
      </c>
      <c r="C462" s="15" t="s">
        <v>631</v>
      </c>
      <c r="D462" s="15" t="s">
        <v>687</v>
      </c>
      <c r="E462" s="229" t="s">
        <v>699</v>
      </c>
      <c r="F462" s="107" t="s">
        <v>16</v>
      </c>
      <c r="G462" s="108">
        <v>1</v>
      </c>
      <c r="H462" s="109">
        <v>7.5</v>
      </c>
      <c r="I462" s="18">
        <f t="shared" si="3"/>
        <v>7.5</v>
      </c>
    </row>
    <row r="463" spans="1:9" ht="15.75" customHeight="1">
      <c r="A463" s="14"/>
      <c r="B463" s="33"/>
      <c r="C463" s="15"/>
      <c r="D463" s="15"/>
      <c r="E463" s="227"/>
      <c r="F463" s="113" t="s">
        <v>634</v>
      </c>
      <c r="G463" s="114">
        <v>0</v>
      </c>
      <c r="H463" s="115">
        <v>0.01</v>
      </c>
      <c r="I463" s="18">
        <f t="shared" si="3"/>
        <v>0</v>
      </c>
    </row>
    <row r="464" spans="1:9" ht="15.75" customHeight="1">
      <c r="A464" s="14"/>
      <c r="B464" s="33"/>
      <c r="C464" s="15"/>
      <c r="D464" s="15"/>
      <c r="E464" s="227"/>
      <c r="F464" s="113" t="s">
        <v>36</v>
      </c>
      <c r="G464" s="114">
        <v>0</v>
      </c>
      <c r="H464" s="115">
        <v>7.5</v>
      </c>
      <c r="I464" s="18">
        <f t="shared" si="3"/>
        <v>0</v>
      </c>
    </row>
    <row r="465" spans="1:9" ht="15.75" customHeight="1">
      <c r="A465" s="14"/>
      <c r="B465" s="33"/>
      <c r="C465" s="15"/>
      <c r="D465" s="15"/>
      <c r="E465" s="227"/>
      <c r="F465" s="113" t="s">
        <v>80</v>
      </c>
      <c r="G465" s="114">
        <v>0</v>
      </c>
      <c r="H465" s="115">
        <v>0.5</v>
      </c>
      <c r="I465" s="18">
        <f t="shared" si="3"/>
        <v>0</v>
      </c>
    </row>
    <row r="466" spans="1:9" ht="15.75" customHeight="1">
      <c r="A466" s="14"/>
      <c r="B466" s="5"/>
      <c r="C466" s="5"/>
      <c r="D466" s="5"/>
      <c r="E466" s="227"/>
      <c r="F466" s="113" t="s">
        <v>82</v>
      </c>
      <c r="G466" s="114">
        <v>0</v>
      </c>
      <c r="H466" s="115">
        <v>0.5</v>
      </c>
      <c r="I466" s="18">
        <f t="shared" si="3"/>
        <v>0</v>
      </c>
    </row>
    <row r="467" spans="1:9" ht="15.75" customHeight="1">
      <c r="A467" s="14"/>
      <c r="B467" s="5"/>
      <c r="C467" s="5"/>
      <c r="D467" s="5"/>
      <c r="E467" s="227"/>
      <c r="F467" s="113" t="s">
        <v>59</v>
      </c>
      <c r="G467" s="114">
        <v>0</v>
      </c>
      <c r="H467" s="115">
        <v>0.25</v>
      </c>
      <c r="I467" s="18">
        <f t="shared" si="3"/>
        <v>0</v>
      </c>
    </row>
    <row r="468" spans="1:9" ht="15.75" customHeight="1">
      <c r="A468" s="14"/>
      <c r="B468" s="5"/>
      <c r="C468" s="5"/>
      <c r="D468" s="5"/>
      <c r="E468" s="228"/>
      <c r="F468" s="119" t="s">
        <v>60</v>
      </c>
      <c r="G468" s="120">
        <v>1050</v>
      </c>
      <c r="H468" s="121">
        <v>0.01</v>
      </c>
      <c r="I468" s="18">
        <f t="shared" si="3"/>
        <v>10.5</v>
      </c>
    </row>
    <row r="469" spans="1:9" ht="15.75" customHeight="1">
      <c r="A469" s="14">
        <v>16</v>
      </c>
      <c r="B469" s="33" t="s">
        <v>686</v>
      </c>
      <c r="C469" s="15" t="s">
        <v>631</v>
      </c>
      <c r="D469" s="15" t="s">
        <v>687</v>
      </c>
      <c r="E469" s="229" t="s">
        <v>700</v>
      </c>
      <c r="F469" s="107" t="s">
        <v>16</v>
      </c>
      <c r="G469" s="108">
        <v>1</v>
      </c>
      <c r="H469" s="109">
        <v>7.5</v>
      </c>
      <c r="I469" s="18">
        <f t="shared" si="3"/>
        <v>7.5</v>
      </c>
    </row>
    <row r="470" spans="1:9" ht="15.75" customHeight="1">
      <c r="A470" s="14"/>
      <c r="B470" s="33"/>
      <c r="C470" s="15"/>
      <c r="D470" s="15"/>
      <c r="E470" s="227"/>
      <c r="F470" s="113" t="s">
        <v>634</v>
      </c>
      <c r="G470" s="114">
        <v>0</v>
      </c>
      <c r="H470" s="115">
        <v>0.01</v>
      </c>
      <c r="I470" s="18">
        <f t="shared" si="3"/>
        <v>0</v>
      </c>
    </row>
    <row r="471" spans="1:9" ht="15.75" customHeight="1">
      <c r="A471" s="14"/>
      <c r="B471" s="33"/>
      <c r="C471" s="15"/>
      <c r="D471" s="15"/>
      <c r="E471" s="227"/>
      <c r="F471" s="113" t="s">
        <v>36</v>
      </c>
      <c r="G471" s="114">
        <v>0</v>
      </c>
      <c r="H471" s="115">
        <v>7.5</v>
      </c>
      <c r="I471" s="18">
        <f t="shared" si="3"/>
        <v>0</v>
      </c>
    </row>
    <row r="472" spans="1:9" ht="15.75" customHeight="1">
      <c r="A472" s="14"/>
      <c r="B472" s="33"/>
      <c r="C472" s="15"/>
      <c r="D472" s="15"/>
      <c r="E472" s="227"/>
      <c r="F472" s="113" t="s">
        <v>80</v>
      </c>
      <c r="G472" s="114">
        <v>0</v>
      </c>
      <c r="H472" s="115">
        <v>0.5</v>
      </c>
      <c r="I472" s="18">
        <f t="shared" si="3"/>
        <v>0</v>
      </c>
    </row>
    <row r="473" spans="1:9" ht="15.75" customHeight="1">
      <c r="A473" s="14"/>
      <c r="B473" s="5"/>
      <c r="C473" s="5"/>
      <c r="D473" s="5"/>
      <c r="E473" s="227"/>
      <c r="F473" s="113" t="s">
        <v>82</v>
      </c>
      <c r="G473" s="114">
        <v>0</v>
      </c>
      <c r="H473" s="115">
        <v>0.5</v>
      </c>
      <c r="I473" s="18">
        <f t="shared" si="3"/>
        <v>0</v>
      </c>
    </row>
    <row r="474" spans="1:9" ht="15.75" customHeight="1">
      <c r="A474" s="14"/>
      <c r="B474" s="5"/>
      <c r="C474" s="5"/>
      <c r="D474" s="5"/>
      <c r="E474" s="227"/>
      <c r="F474" s="113" t="s">
        <v>59</v>
      </c>
      <c r="G474" s="114">
        <v>0</v>
      </c>
      <c r="H474" s="115">
        <v>0.25</v>
      </c>
      <c r="I474" s="18">
        <f t="shared" si="3"/>
        <v>0</v>
      </c>
    </row>
    <row r="475" spans="1:9" ht="15.75" customHeight="1">
      <c r="A475" s="14"/>
      <c r="B475" s="5"/>
      <c r="C475" s="5"/>
      <c r="D475" s="5"/>
      <c r="E475" s="228"/>
      <c r="F475" s="119" t="s">
        <v>60</v>
      </c>
      <c r="G475" s="120">
        <v>1500</v>
      </c>
      <c r="H475" s="121">
        <v>0.01</v>
      </c>
      <c r="I475" s="18">
        <f t="shared" si="3"/>
        <v>15</v>
      </c>
    </row>
    <row r="476" spans="1:9" ht="15.75" customHeight="1">
      <c r="A476" s="14">
        <v>17</v>
      </c>
      <c r="B476" s="33" t="s">
        <v>686</v>
      </c>
      <c r="C476" s="15" t="s">
        <v>631</v>
      </c>
      <c r="D476" s="15" t="s">
        <v>687</v>
      </c>
      <c r="E476" s="229" t="s">
        <v>700</v>
      </c>
      <c r="F476" s="107" t="s">
        <v>16</v>
      </c>
      <c r="G476" s="108">
        <v>1</v>
      </c>
      <c r="H476" s="109">
        <v>7.5</v>
      </c>
      <c r="I476" s="18">
        <f t="shared" si="3"/>
        <v>7.5</v>
      </c>
    </row>
    <row r="477" spans="1:9" ht="15.75" customHeight="1">
      <c r="A477" s="14"/>
      <c r="B477" s="33"/>
      <c r="C477" s="15"/>
      <c r="D477" s="15"/>
      <c r="E477" s="227"/>
      <c r="F477" s="113" t="s">
        <v>634</v>
      </c>
      <c r="G477" s="114">
        <v>0</v>
      </c>
      <c r="H477" s="115">
        <v>0.01</v>
      </c>
      <c r="I477" s="18">
        <f t="shared" si="3"/>
        <v>0</v>
      </c>
    </row>
    <row r="478" spans="1:9" ht="15.75" customHeight="1">
      <c r="A478" s="14"/>
      <c r="B478" s="33"/>
      <c r="C478" s="15"/>
      <c r="D478" s="15"/>
      <c r="E478" s="227"/>
      <c r="F478" s="113" t="s">
        <v>36</v>
      </c>
      <c r="G478" s="114">
        <v>0</v>
      </c>
      <c r="H478" s="115">
        <v>7.5</v>
      </c>
      <c r="I478" s="18">
        <f t="shared" si="3"/>
        <v>0</v>
      </c>
    </row>
    <row r="479" spans="1:9" ht="15.75" customHeight="1">
      <c r="A479" s="14"/>
      <c r="B479" s="33"/>
      <c r="C479" s="15"/>
      <c r="D479" s="15"/>
      <c r="E479" s="227"/>
      <c r="F479" s="113" t="s">
        <v>80</v>
      </c>
      <c r="G479" s="114">
        <v>0</v>
      </c>
      <c r="H479" s="115">
        <v>0.5</v>
      </c>
      <c r="I479" s="18">
        <f t="shared" si="3"/>
        <v>0</v>
      </c>
    </row>
    <row r="480" spans="1:9" ht="15.75" customHeight="1">
      <c r="A480" s="14"/>
      <c r="B480" s="5"/>
      <c r="C480" s="5"/>
      <c r="D480" s="5"/>
      <c r="E480" s="227"/>
      <c r="F480" s="113" t="s">
        <v>82</v>
      </c>
      <c r="G480" s="114">
        <v>0</v>
      </c>
      <c r="H480" s="115">
        <v>0.5</v>
      </c>
      <c r="I480" s="18">
        <f t="shared" si="3"/>
        <v>0</v>
      </c>
    </row>
    <row r="481" spans="1:9" ht="15.75" customHeight="1">
      <c r="A481" s="14"/>
      <c r="B481" s="5"/>
      <c r="C481" s="5"/>
      <c r="D481" s="5"/>
      <c r="E481" s="227"/>
      <c r="F481" s="113" t="s">
        <v>59</v>
      </c>
      <c r="G481" s="114">
        <v>0</v>
      </c>
      <c r="H481" s="115">
        <v>0.25</v>
      </c>
      <c r="I481" s="18">
        <f t="shared" si="3"/>
        <v>0</v>
      </c>
    </row>
    <row r="482" spans="1:9" ht="15.75" customHeight="1">
      <c r="A482" s="14"/>
      <c r="B482" s="5"/>
      <c r="C482" s="5"/>
      <c r="D482" s="5"/>
      <c r="E482" s="228"/>
      <c r="F482" s="119" t="s">
        <v>60</v>
      </c>
      <c r="G482" s="120">
        <v>500</v>
      </c>
      <c r="H482" s="121">
        <v>0.01</v>
      </c>
      <c r="I482" s="18">
        <f t="shared" si="3"/>
        <v>5</v>
      </c>
    </row>
    <row r="483" spans="1:9" ht="15.75" customHeight="1">
      <c r="A483" s="14">
        <v>18</v>
      </c>
      <c r="B483" s="33" t="s">
        <v>686</v>
      </c>
      <c r="C483" s="15" t="s">
        <v>631</v>
      </c>
      <c r="D483" s="15" t="s">
        <v>687</v>
      </c>
      <c r="E483" s="229" t="s">
        <v>701</v>
      </c>
      <c r="F483" s="107" t="s">
        <v>16</v>
      </c>
      <c r="G483" s="108">
        <v>1</v>
      </c>
      <c r="H483" s="109">
        <v>7.5</v>
      </c>
      <c r="I483" s="18">
        <f t="shared" si="3"/>
        <v>7.5</v>
      </c>
    </row>
    <row r="484" spans="1:9" ht="15.75" customHeight="1">
      <c r="A484" s="14"/>
      <c r="B484" s="33"/>
      <c r="C484" s="15"/>
      <c r="D484" s="15"/>
      <c r="E484" s="227"/>
      <c r="F484" s="113" t="s">
        <v>634</v>
      </c>
      <c r="G484" s="114">
        <v>0</v>
      </c>
      <c r="H484" s="115">
        <v>0.01</v>
      </c>
      <c r="I484" s="18">
        <f t="shared" si="3"/>
        <v>0</v>
      </c>
    </row>
    <row r="485" spans="1:9" ht="15.75" customHeight="1">
      <c r="A485" s="14"/>
      <c r="B485" s="33"/>
      <c r="C485" s="15"/>
      <c r="D485" s="15"/>
      <c r="E485" s="227"/>
      <c r="F485" s="113" t="s">
        <v>36</v>
      </c>
      <c r="G485" s="114">
        <v>0</v>
      </c>
      <c r="H485" s="115">
        <v>7.5</v>
      </c>
      <c r="I485" s="18">
        <f t="shared" si="3"/>
        <v>0</v>
      </c>
    </row>
    <row r="486" spans="1:9" ht="15.75" customHeight="1">
      <c r="A486" s="14"/>
      <c r="B486" s="33"/>
      <c r="C486" s="15"/>
      <c r="D486" s="15"/>
      <c r="E486" s="227"/>
      <c r="F486" s="113" t="s">
        <v>80</v>
      </c>
      <c r="G486" s="114">
        <v>0</v>
      </c>
      <c r="H486" s="115">
        <v>0.5</v>
      </c>
      <c r="I486" s="18">
        <f t="shared" si="3"/>
        <v>0</v>
      </c>
    </row>
    <row r="487" spans="1:9" ht="15.75" customHeight="1">
      <c r="A487" s="14"/>
      <c r="B487" s="5"/>
      <c r="C487" s="5"/>
      <c r="D487" s="5"/>
      <c r="E487" s="227"/>
      <c r="F487" s="113" t="s">
        <v>82</v>
      </c>
      <c r="G487" s="114">
        <v>0</v>
      </c>
      <c r="H487" s="115">
        <v>0.5</v>
      </c>
      <c r="I487" s="18">
        <f t="shared" si="3"/>
        <v>0</v>
      </c>
    </row>
    <row r="488" spans="1:9" ht="15.75" customHeight="1">
      <c r="A488" s="14"/>
      <c r="B488" s="5"/>
      <c r="C488" s="5"/>
      <c r="D488" s="5"/>
      <c r="E488" s="227"/>
      <c r="F488" s="113" t="s">
        <v>59</v>
      </c>
      <c r="G488" s="114">
        <v>0</v>
      </c>
      <c r="H488" s="115">
        <v>0.25</v>
      </c>
      <c r="I488" s="18">
        <f t="shared" si="3"/>
        <v>0</v>
      </c>
    </row>
    <row r="489" spans="1:9" ht="15.75" customHeight="1">
      <c r="A489" s="14"/>
      <c r="B489" s="5"/>
      <c r="C489" s="5"/>
      <c r="D489" s="5"/>
      <c r="E489" s="228"/>
      <c r="F489" s="119" t="s">
        <v>60</v>
      </c>
      <c r="G489" s="120">
        <v>1050</v>
      </c>
      <c r="H489" s="121">
        <v>0.01</v>
      </c>
      <c r="I489" s="18">
        <f t="shared" si="3"/>
        <v>10.5</v>
      </c>
    </row>
    <row r="490" spans="1:9" ht="15.75" customHeight="1">
      <c r="A490" s="14">
        <v>19</v>
      </c>
      <c r="B490" s="33" t="s">
        <v>686</v>
      </c>
      <c r="C490" s="15" t="s">
        <v>631</v>
      </c>
      <c r="D490" s="15" t="s">
        <v>687</v>
      </c>
      <c r="E490" s="229" t="s">
        <v>702</v>
      </c>
      <c r="F490" s="107" t="s">
        <v>16</v>
      </c>
      <c r="G490" s="108">
        <v>1</v>
      </c>
      <c r="H490" s="109">
        <v>7.5</v>
      </c>
      <c r="I490" s="18">
        <f t="shared" si="3"/>
        <v>7.5</v>
      </c>
    </row>
    <row r="491" spans="1:9" ht="15.75" customHeight="1">
      <c r="A491" s="14"/>
      <c r="B491" s="33"/>
      <c r="C491" s="15"/>
      <c r="D491" s="15"/>
      <c r="E491" s="227"/>
      <c r="F491" s="113" t="s">
        <v>634</v>
      </c>
      <c r="G491" s="114">
        <v>0</v>
      </c>
      <c r="H491" s="115">
        <v>0.01</v>
      </c>
      <c r="I491" s="18">
        <f t="shared" si="3"/>
        <v>0</v>
      </c>
    </row>
    <row r="492" spans="1:9" ht="15.75" customHeight="1">
      <c r="A492" s="14"/>
      <c r="B492" s="33"/>
      <c r="C492" s="15"/>
      <c r="D492" s="15"/>
      <c r="E492" s="227"/>
      <c r="F492" s="113" t="s">
        <v>36</v>
      </c>
      <c r="G492" s="114">
        <v>0</v>
      </c>
      <c r="H492" s="115">
        <v>7.5</v>
      </c>
      <c r="I492" s="18">
        <f t="shared" si="3"/>
        <v>0</v>
      </c>
    </row>
    <row r="493" spans="1:9" ht="15.75" customHeight="1">
      <c r="A493" s="14"/>
      <c r="B493" s="33"/>
      <c r="C493" s="15"/>
      <c r="D493" s="15"/>
      <c r="E493" s="227"/>
      <c r="F493" s="113" t="s">
        <v>80</v>
      </c>
      <c r="G493" s="114">
        <v>0</v>
      </c>
      <c r="H493" s="115">
        <v>0.5</v>
      </c>
      <c r="I493" s="18">
        <f t="shared" si="3"/>
        <v>0</v>
      </c>
    </row>
    <row r="494" spans="1:9" ht="15.75" customHeight="1">
      <c r="A494" s="14"/>
      <c r="B494" s="5"/>
      <c r="C494" s="5"/>
      <c r="D494" s="5"/>
      <c r="E494" s="227"/>
      <c r="F494" s="113" t="s">
        <v>82</v>
      </c>
      <c r="G494" s="114">
        <v>0</v>
      </c>
      <c r="H494" s="115">
        <v>0.5</v>
      </c>
      <c r="I494" s="18">
        <f t="shared" si="3"/>
        <v>0</v>
      </c>
    </row>
    <row r="495" spans="1:9" ht="15.75" customHeight="1">
      <c r="A495" s="14"/>
      <c r="B495" s="5"/>
      <c r="C495" s="5"/>
      <c r="D495" s="5"/>
      <c r="E495" s="227"/>
      <c r="F495" s="113" t="s">
        <v>59</v>
      </c>
      <c r="G495" s="114">
        <v>0</v>
      </c>
      <c r="H495" s="115">
        <v>0.25</v>
      </c>
      <c r="I495" s="18">
        <f t="shared" si="3"/>
        <v>0</v>
      </c>
    </row>
    <row r="496" spans="1:9" ht="15.75" customHeight="1">
      <c r="A496" s="14"/>
      <c r="B496" s="5"/>
      <c r="C496" s="5"/>
      <c r="D496" s="5"/>
      <c r="E496" s="228"/>
      <c r="F496" s="119" t="s">
        <v>60</v>
      </c>
      <c r="G496" s="120">
        <v>950</v>
      </c>
      <c r="H496" s="121">
        <v>0.01</v>
      </c>
      <c r="I496" s="18">
        <f t="shared" si="3"/>
        <v>9.5</v>
      </c>
    </row>
    <row r="497" spans="1:9" ht="15.75" customHeight="1">
      <c r="A497" s="14">
        <v>20</v>
      </c>
      <c r="B497" s="33" t="s">
        <v>686</v>
      </c>
      <c r="C497" s="15" t="s">
        <v>631</v>
      </c>
      <c r="D497" s="15" t="s">
        <v>687</v>
      </c>
      <c r="E497" s="229" t="s">
        <v>703</v>
      </c>
      <c r="F497" s="107" t="s">
        <v>16</v>
      </c>
      <c r="G497" s="108">
        <v>1</v>
      </c>
      <c r="H497" s="109">
        <v>7.5</v>
      </c>
      <c r="I497" s="18">
        <f t="shared" si="3"/>
        <v>7.5</v>
      </c>
    </row>
    <row r="498" spans="1:9" ht="15.75" customHeight="1">
      <c r="A498" s="14"/>
      <c r="B498" s="33"/>
      <c r="C498" s="15"/>
      <c r="D498" s="15"/>
      <c r="E498" s="227"/>
      <c r="F498" s="113" t="s">
        <v>634</v>
      </c>
      <c r="G498" s="114">
        <v>0</v>
      </c>
      <c r="H498" s="115">
        <v>0.01</v>
      </c>
      <c r="I498" s="18">
        <f t="shared" si="3"/>
        <v>0</v>
      </c>
    </row>
    <row r="499" spans="1:9" ht="15.75" customHeight="1">
      <c r="A499" s="14"/>
      <c r="B499" s="33"/>
      <c r="C499" s="15"/>
      <c r="D499" s="15"/>
      <c r="E499" s="227"/>
      <c r="F499" s="113" t="s">
        <v>36</v>
      </c>
      <c r="G499" s="114">
        <v>0</v>
      </c>
      <c r="H499" s="115">
        <v>7.5</v>
      </c>
      <c r="I499" s="18">
        <f t="shared" si="3"/>
        <v>0</v>
      </c>
    </row>
    <row r="500" spans="1:9" ht="15.75" customHeight="1">
      <c r="A500" s="14"/>
      <c r="B500" s="33"/>
      <c r="C500" s="15"/>
      <c r="D500" s="15"/>
      <c r="E500" s="227"/>
      <c r="F500" s="113" t="s">
        <v>80</v>
      </c>
      <c r="G500" s="114">
        <v>0</v>
      </c>
      <c r="H500" s="115">
        <v>0.5</v>
      </c>
      <c r="I500" s="18">
        <f t="shared" si="3"/>
        <v>0</v>
      </c>
    </row>
    <row r="501" spans="1:9" ht="15.75" customHeight="1">
      <c r="A501" s="14"/>
      <c r="B501" s="5"/>
      <c r="C501" s="5"/>
      <c r="D501" s="5"/>
      <c r="E501" s="227"/>
      <c r="F501" s="113" t="s">
        <v>82</v>
      </c>
      <c r="G501" s="114">
        <v>0</v>
      </c>
      <c r="H501" s="115">
        <v>0.5</v>
      </c>
      <c r="I501" s="18">
        <f t="shared" si="3"/>
        <v>0</v>
      </c>
    </row>
    <row r="502" spans="1:9" ht="15.75" customHeight="1">
      <c r="A502" s="14"/>
      <c r="B502" s="5"/>
      <c r="C502" s="5"/>
      <c r="D502" s="5"/>
      <c r="E502" s="227"/>
      <c r="F502" s="113" t="s">
        <v>59</v>
      </c>
      <c r="G502" s="114">
        <v>0</v>
      </c>
      <c r="H502" s="115">
        <v>0.25</v>
      </c>
      <c r="I502" s="18">
        <f t="shared" si="3"/>
        <v>0</v>
      </c>
    </row>
    <row r="503" spans="1:9" ht="15.75" customHeight="1">
      <c r="A503" s="14"/>
      <c r="B503" s="5"/>
      <c r="C503" s="5"/>
      <c r="D503" s="5"/>
      <c r="E503" s="228"/>
      <c r="F503" s="119" t="s">
        <v>60</v>
      </c>
      <c r="G503" s="120">
        <v>1120</v>
      </c>
      <c r="H503" s="121">
        <v>0.01</v>
      </c>
      <c r="I503" s="18">
        <f t="shared" si="3"/>
        <v>11.200000000000001</v>
      </c>
    </row>
    <row r="504" spans="1:9" ht="15.75" customHeight="1">
      <c r="A504" s="14">
        <v>21</v>
      </c>
      <c r="B504" s="33" t="s">
        <v>686</v>
      </c>
      <c r="C504" s="15" t="s">
        <v>631</v>
      </c>
      <c r="D504" s="15" t="s">
        <v>687</v>
      </c>
      <c r="E504" s="229" t="s">
        <v>704</v>
      </c>
      <c r="F504" s="107" t="s">
        <v>16</v>
      </c>
      <c r="G504" s="108">
        <v>1</v>
      </c>
      <c r="H504" s="109">
        <v>7.5</v>
      </c>
      <c r="I504" s="18">
        <f t="shared" si="3"/>
        <v>7.5</v>
      </c>
    </row>
    <row r="505" spans="1:9" ht="15.75" customHeight="1">
      <c r="A505" s="14"/>
      <c r="B505" s="33"/>
      <c r="C505" s="15"/>
      <c r="D505" s="15"/>
      <c r="E505" s="227"/>
      <c r="F505" s="113" t="s">
        <v>634</v>
      </c>
      <c r="G505" s="114">
        <v>0</v>
      </c>
      <c r="H505" s="115">
        <v>0.01</v>
      </c>
      <c r="I505" s="18">
        <f t="shared" si="3"/>
        <v>0</v>
      </c>
    </row>
    <row r="506" spans="1:9" ht="15.75" customHeight="1">
      <c r="A506" s="14"/>
      <c r="B506" s="33"/>
      <c r="C506" s="15"/>
      <c r="D506" s="15"/>
      <c r="E506" s="227"/>
      <c r="F506" s="113" t="s">
        <v>36</v>
      </c>
      <c r="G506" s="114">
        <v>0</v>
      </c>
      <c r="H506" s="115">
        <v>7.5</v>
      </c>
      <c r="I506" s="18">
        <f t="shared" si="3"/>
        <v>0</v>
      </c>
    </row>
    <row r="507" spans="1:9" ht="15.75" customHeight="1">
      <c r="A507" s="14"/>
      <c r="B507" s="33"/>
      <c r="C507" s="15"/>
      <c r="D507" s="15"/>
      <c r="E507" s="227"/>
      <c r="F507" s="113" t="s">
        <v>80</v>
      </c>
      <c r="G507" s="114">
        <v>0</v>
      </c>
      <c r="H507" s="115">
        <v>0.5</v>
      </c>
      <c r="I507" s="18">
        <f t="shared" si="3"/>
        <v>0</v>
      </c>
    </row>
    <row r="508" spans="1:9" ht="15.75" customHeight="1">
      <c r="A508" s="14"/>
      <c r="B508" s="5"/>
      <c r="C508" s="5"/>
      <c r="D508" s="5"/>
      <c r="E508" s="227"/>
      <c r="F508" s="113" t="s">
        <v>82</v>
      </c>
      <c r="G508" s="114">
        <v>0</v>
      </c>
      <c r="H508" s="115">
        <v>0.5</v>
      </c>
      <c r="I508" s="18">
        <f t="shared" si="3"/>
        <v>0</v>
      </c>
    </row>
    <row r="509" spans="1:9" ht="15.75" customHeight="1">
      <c r="A509" s="14"/>
      <c r="B509" s="5"/>
      <c r="C509" s="5"/>
      <c r="D509" s="5"/>
      <c r="E509" s="227"/>
      <c r="F509" s="113" t="s">
        <v>59</v>
      </c>
      <c r="G509" s="114">
        <v>0</v>
      </c>
      <c r="H509" s="115">
        <v>0.25</v>
      </c>
      <c r="I509" s="18">
        <f t="shared" si="3"/>
        <v>0</v>
      </c>
    </row>
    <row r="510" spans="1:9" ht="15.75" customHeight="1">
      <c r="A510" s="14"/>
      <c r="B510" s="5"/>
      <c r="C510" s="5"/>
      <c r="D510" s="5"/>
      <c r="E510" s="228"/>
      <c r="F510" s="119" t="s">
        <v>60</v>
      </c>
      <c r="G510" s="120">
        <v>0</v>
      </c>
      <c r="H510" s="121">
        <v>0.01</v>
      </c>
      <c r="I510" s="18">
        <f t="shared" si="3"/>
        <v>0</v>
      </c>
    </row>
    <row r="511" spans="1:9" ht="15.75" customHeight="1">
      <c r="A511" s="14">
        <v>22</v>
      </c>
      <c r="B511" s="33" t="s">
        <v>686</v>
      </c>
      <c r="C511" s="15" t="s">
        <v>631</v>
      </c>
      <c r="D511" s="15" t="s">
        <v>687</v>
      </c>
      <c r="E511" s="229" t="s">
        <v>705</v>
      </c>
      <c r="F511" s="107" t="s">
        <v>16</v>
      </c>
      <c r="G511" s="108">
        <v>1</v>
      </c>
      <c r="H511" s="109">
        <v>7.5</v>
      </c>
      <c r="I511" s="18">
        <f t="shared" si="3"/>
        <v>7.5</v>
      </c>
    </row>
    <row r="512" spans="1:9" ht="15.75" customHeight="1">
      <c r="A512" s="14"/>
      <c r="B512" s="33"/>
      <c r="C512" s="15"/>
      <c r="D512" s="15"/>
      <c r="E512" s="227"/>
      <c r="F512" s="113" t="s">
        <v>634</v>
      </c>
      <c r="G512" s="114">
        <v>0</v>
      </c>
      <c r="H512" s="115">
        <v>0.01</v>
      </c>
      <c r="I512" s="18">
        <f t="shared" si="3"/>
        <v>0</v>
      </c>
    </row>
    <row r="513" spans="1:9" ht="15.75" customHeight="1">
      <c r="A513" s="14"/>
      <c r="B513" s="33"/>
      <c r="C513" s="15"/>
      <c r="D513" s="15"/>
      <c r="E513" s="227"/>
      <c r="F513" s="113" t="s">
        <v>36</v>
      </c>
      <c r="G513" s="114">
        <v>0</v>
      </c>
      <c r="H513" s="115">
        <v>7.5</v>
      </c>
      <c r="I513" s="18">
        <f t="shared" si="3"/>
        <v>0</v>
      </c>
    </row>
    <row r="514" spans="1:9" ht="15.75" customHeight="1">
      <c r="A514" s="14"/>
      <c r="B514" s="33"/>
      <c r="C514" s="15"/>
      <c r="D514" s="15"/>
      <c r="E514" s="227"/>
      <c r="F514" s="113" t="s">
        <v>80</v>
      </c>
      <c r="G514" s="114">
        <v>0</v>
      </c>
      <c r="H514" s="115">
        <v>0.5</v>
      </c>
      <c r="I514" s="18">
        <f t="shared" si="3"/>
        <v>0</v>
      </c>
    </row>
    <row r="515" spans="1:9" ht="15.75" customHeight="1">
      <c r="A515" s="14"/>
      <c r="B515" s="5"/>
      <c r="C515" s="5"/>
      <c r="D515" s="5"/>
      <c r="E515" s="227"/>
      <c r="F515" s="113" t="s">
        <v>82</v>
      </c>
      <c r="G515" s="114">
        <v>0</v>
      </c>
      <c r="H515" s="115">
        <v>0.5</v>
      </c>
      <c r="I515" s="18">
        <f t="shared" si="3"/>
        <v>0</v>
      </c>
    </row>
    <row r="516" spans="1:9" ht="15.75" customHeight="1">
      <c r="A516" s="14"/>
      <c r="B516" s="5"/>
      <c r="C516" s="5"/>
      <c r="D516" s="5"/>
      <c r="E516" s="227"/>
      <c r="F516" s="113" t="s">
        <v>59</v>
      </c>
      <c r="G516" s="114">
        <v>0</v>
      </c>
      <c r="H516" s="115">
        <v>0.25</v>
      </c>
      <c r="I516" s="18">
        <f t="shared" si="3"/>
        <v>0</v>
      </c>
    </row>
    <row r="517" spans="1:9" ht="15.75" customHeight="1">
      <c r="A517" s="14"/>
      <c r="B517" s="5"/>
      <c r="C517" s="5"/>
      <c r="D517" s="5"/>
      <c r="E517" s="228"/>
      <c r="F517" s="119" t="s">
        <v>60</v>
      </c>
      <c r="G517" s="120">
        <v>860</v>
      </c>
      <c r="H517" s="121">
        <v>0.01</v>
      </c>
      <c r="I517" s="18">
        <f t="shared" si="3"/>
        <v>8.6</v>
      </c>
    </row>
    <row r="518" spans="1:9" ht="15.75" customHeight="1">
      <c r="A518" s="14">
        <v>23</v>
      </c>
      <c r="B518" s="33" t="s">
        <v>686</v>
      </c>
      <c r="C518" s="15" t="s">
        <v>631</v>
      </c>
      <c r="D518" s="15" t="s">
        <v>687</v>
      </c>
      <c r="E518" s="229" t="s">
        <v>706</v>
      </c>
      <c r="F518" s="107" t="s">
        <v>16</v>
      </c>
      <c r="G518" s="108">
        <v>0</v>
      </c>
      <c r="H518" s="109">
        <v>7.5</v>
      </c>
      <c r="I518" s="18">
        <f t="shared" si="3"/>
        <v>0</v>
      </c>
    </row>
    <row r="519" spans="1:9" ht="15.75" customHeight="1">
      <c r="A519" s="14"/>
      <c r="B519" s="33"/>
      <c r="C519" s="15"/>
      <c r="D519" s="15"/>
      <c r="E519" s="227"/>
      <c r="F519" s="113" t="s">
        <v>634</v>
      </c>
      <c r="G519" s="114">
        <v>0</v>
      </c>
      <c r="H519" s="115">
        <v>0.01</v>
      </c>
      <c r="I519" s="18">
        <f t="shared" si="3"/>
        <v>0</v>
      </c>
    </row>
    <row r="520" spans="1:9" ht="15.75" customHeight="1">
      <c r="A520" s="14"/>
      <c r="B520" s="33"/>
      <c r="C520" s="15"/>
      <c r="D520" s="15"/>
      <c r="E520" s="227"/>
      <c r="F520" s="113" t="s">
        <v>36</v>
      </c>
      <c r="G520" s="114">
        <v>1</v>
      </c>
      <c r="H520" s="115">
        <v>7.5</v>
      </c>
      <c r="I520" s="18">
        <f t="shared" si="3"/>
        <v>7.5</v>
      </c>
    </row>
    <row r="521" spans="1:9" ht="15.75" customHeight="1">
      <c r="A521" s="14"/>
      <c r="B521" s="33"/>
      <c r="C521" s="15"/>
      <c r="D521" s="15"/>
      <c r="E521" s="227"/>
      <c r="F521" s="113" t="s">
        <v>80</v>
      </c>
      <c r="G521" s="114">
        <v>0</v>
      </c>
      <c r="H521" s="115">
        <v>0.5</v>
      </c>
      <c r="I521" s="18">
        <f t="shared" si="3"/>
        <v>0</v>
      </c>
    </row>
    <row r="522" spans="1:9" ht="15.75" customHeight="1">
      <c r="A522" s="14"/>
      <c r="B522" s="5"/>
      <c r="C522" s="5"/>
      <c r="D522" s="5"/>
      <c r="E522" s="227"/>
      <c r="F522" s="113" t="s">
        <v>82</v>
      </c>
      <c r="G522" s="114">
        <v>0</v>
      </c>
      <c r="H522" s="115">
        <v>0.5</v>
      </c>
      <c r="I522" s="18">
        <f t="shared" si="3"/>
        <v>0</v>
      </c>
    </row>
    <row r="523" spans="1:9" ht="15.75" customHeight="1">
      <c r="A523" s="14"/>
      <c r="B523" s="5"/>
      <c r="C523" s="5"/>
      <c r="D523" s="5"/>
      <c r="E523" s="227"/>
      <c r="F523" s="113" t="s">
        <v>59</v>
      </c>
      <c r="G523" s="114">
        <v>0</v>
      </c>
      <c r="H523" s="115">
        <v>0.25</v>
      </c>
      <c r="I523" s="18">
        <f t="shared" si="3"/>
        <v>0</v>
      </c>
    </row>
    <row r="524" spans="1:9" ht="15.75" customHeight="1">
      <c r="A524" s="14"/>
      <c r="B524" s="5"/>
      <c r="C524" s="5"/>
      <c r="D524" s="5"/>
      <c r="E524" s="227"/>
      <c r="F524" s="119" t="s">
        <v>60</v>
      </c>
      <c r="G524" s="120">
        <v>1200</v>
      </c>
      <c r="H524" s="121">
        <v>0.01</v>
      </c>
      <c r="I524" s="18">
        <f t="shared" si="3"/>
        <v>12</v>
      </c>
    </row>
    <row r="525" spans="1:9" ht="15.75" customHeight="1">
      <c r="A525" s="14">
        <v>24</v>
      </c>
      <c r="B525" s="33" t="s">
        <v>686</v>
      </c>
      <c r="C525" s="15" t="s">
        <v>631</v>
      </c>
      <c r="D525" s="15" t="s">
        <v>687</v>
      </c>
      <c r="E525" s="229" t="s">
        <v>707</v>
      </c>
      <c r="F525" s="107" t="s">
        <v>16</v>
      </c>
      <c r="G525" s="108">
        <v>0</v>
      </c>
      <c r="H525" s="109">
        <v>7.5</v>
      </c>
      <c r="I525" s="18">
        <f t="shared" si="3"/>
        <v>0</v>
      </c>
    </row>
    <row r="526" spans="1:9" ht="15.75" customHeight="1">
      <c r="A526" s="14"/>
      <c r="B526" s="33"/>
      <c r="C526" s="15"/>
      <c r="D526" s="15"/>
      <c r="E526" s="227"/>
      <c r="F526" s="113" t="s">
        <v>634</v>
      </c>
      <c r="G526" s="114">
        <v>0</v>
      </c>
      <c r="H526" s="115">
        <v>0.01</v>
      </c>
      <c r="I526" s="18">
        <f t="shared" si="3"/>
        <v>0</v>
      </c>
    </row>
    <row r="527" spans="1:9" ht="15.75" customHeight="1">
      <c r="A527" s="14"/>
      <c r="B527" s="33"/>
      <c r="C527" s="15"/>
      <c r="D527" s="15"/>
      <c r="E527" s="227"/>
      <c r="F527" s="113" t="s">
        <v>36</v>
      </c>
      <c r="G527" s="114">
        <v>1</v>
      </c>
      <c r="H527" s="115">
        <v>7.5</v>
      </c>
      <c r="I527" s="18">
        <f t="shared" si="3"/>
        <v>7.5</v>
      </c>
    </row>
    <row r="528" spans="1:9" ht="15.75" customHeight="1">
      <c r="A528" s="14"/>
      <c r="B528" s="33"/>
      <c r="C528" s="15"/>
      <c r="D528" s="15"/>
      <c r="E528" s="227"/>
      <c r="F528" s="113" t="s">
        <v>80</v>
      </c>
      <c r="G528" s="114">
        <v>0</v>
      </c>
      <c r="H528" s="115">
        <v>0.5</v>
      </c>
      <c r="I528" s="18">
        <f t="shared" si="3"/>
        <v>0</v>
      </c>
    </row>
    <row r="529" spans="1:9" ht="15.75" customHeight="1">
      <c r="A529" s="14"/>
      <c r="B529" s="5"/>
      <c r="C529" s="5"/>
      <c r="D529" s="5"/>
      <c r="E529" s="227"/>
      <c r="F529" s="113" t="s">
        <v>82</v>
      </c>
      <c r="G529" s="114">
        <v>0</v>
      </c>
      <c r="H529" s="115">
        <v>0.5</v>
      </c>
      <c r="I529" s="18">
        <f t="shared" si="3"/>
        <v>0</v>
      </c>
    </row>
    <row r="530" spans="1:9" ht="15.75" customHeight="1">
      <c r="A530" s="14"/>
      <c r="B530" s="5"/>
      <c r="C530" s="5"/>
      <c r="D530" s="5"/>
      <c r="E530" s="227"/>
      <c r="F530" s="113" t="s">
        <v>59</v>
      </c>
      <c r="G530" s="114">
        <v>0</v>
      </c>
      <c r="H530" s="115">
        <v>0.25</v>
      </c>
      <c r="I530" s="18">
        <f t="shared" si="3"/>
        <v>0</v>
      </c>
    </row>
    <row r="531" spans="1:9" ht="15.75" customHeight="1">
      <c r="A531" s="14"/>
      <c r="B531" s="5"/>
      <c r="C531" s="5"/>
      <c r="D531" s="5"/>
      <c r="E531" s="228"/>
      <c r="F531" s="119" t="s">
        <v>60</v>
      </c>
      <c r="G531" s="120">
        <v>1030</v>
      </c>
      <c r="H531" s="121">
        <v>0.01</v>
      </c>
      <c r="I531" s="18">
        <f t="shared" si="3"/>
        <v>10.3</v>
      </c>
    </row>
    <row r="532" spans="1:9" ht="15.75" customHeight="1">
      <c r="A532" s="14">
        <v>25</v>
      </c>
      <c r="B532" s="33" t="s">
        <v>686</v>
      </c>
      <c r="C532" s="15" t="s">
        <v>631</v>
      </c>
      <c r="D532" s="15" t="s">
        <v>687</v>
      </c>
      <c r="E532" s="229" t="s">
        <v>708</v>
      </c>
      <c r="F532" s="107" t="s">
        <v>16</v>
      </c>
      <c r="G532" s="108">
        <v>0</v>
      </c>
      <c r="H532" s="109">
        <v>7.5</v>
      </c>
      <c r="I532" s="18">
        <f t="shared" si="3"/>
        <v>0</v>
      </c>
    </row>
    <row r="533" spans="1:9" ht="15.75" customHeight="1">
      <c r="A533" s="14"/>
      <c r="B533" s="33"/>
      <c r="C533" s="15"/>
      <c r="D533" s="15"/>
      <c r="E533" s="227"/>
      <c r="F533" s="113" t="s">
        <v>634</v>
      </c>
      <c r="G533" s="114">
        <v>0</v>
      </c>
      <c r="H533" s="115">
        <v>0.01</v>
      </c>
      <c r="I533" s="18">
        <f t="shared" si="3"/>
        <v>0</v>
      </c>
    </row>
    <row r="534" spans="1:9" ht="15.75" customHeight="1">
      <c r="A534" s="14"/>
      <c r="B534" s="33"/>
      <c r="C534" s="15"/>
      <c r="D534" s="15"/>
      <c r="E534" s="227"/>
      <c r="F534" s="113" t="s">
        <v>36</v>
      </c>
      <c r="G534" s="114">
        <v>1</v>
      </c>
      <c r="H534" s="115">
        <v>7.5</v>
      </c>
      <c r="I534" s="18">
        <f t="shared" si="3"/>
        <v>7.5</v>
      </c>
    </row>
    <row r="535" spans="1:9" ht="15.75" customHeight="1">
      <c r="A535" s="14"/>
      <c r="B535" s="33"/>
      <c r="C535" s="15"/>
      <c r="D535" s="15"/>
      <c r="E535" s="227"/>
      <c r="F535" s="113" t="s">
        <v>80</v>
      </c>
      <c r="G535" s="114">
        <v>0</v>
      </c>
      <c r="H535" s="115">
        <v>0.5</v>
      </c>
      <c r="I535" s="18">
        <f t="shared" si="3"/>
        <v>0</v>
      </c>
    </row>
    <row r="536" spans="1:9" ht="15.75" customHeight="1">
      <c r="A536" s="14"/>
      <c r="B536" s="5"/>
      <c r="C536" s="5"/>
      <c r="D536" s="5"/>
      <c r="E536" s="227"/>
      <c r="F536" s="113" t="s">
        <v>82</v>
      </c>
      <c r="G536" s="114">
        <v>0</v>
      </c>
      <c r="H536" s="115">
        <v>0.5</v>
      </c>
      <c r="I536" s="18">
        <f t="shared" si="3"/>
        <v>0</v>
      </c>
    </row>
    <row r="537" spans="1:9" ht="15.75" customHeight="1">
      <c r="A537" s="14"/>
      <c r="B537" s="5"/>
      <c r="C537" s="5"/>
      <c r="D537" s="5"/>
      <c r="E537" s="227"/>
      <c r="F537" s="113" t="s">
        <v>59</v>
      </c>
      <c r="G537" s="114">
        <v>0</v>
      </c>
      <c r="H537" s="115">
        <v>0.25</v>
      </c>
      <c r="I537" s="18">
        <f t="shared" si="3"/>
        <v>0</v>
      </c>
    </row>
    <row r="538" spans="1:9" ht="15.75" customHeight="1">
      <c r="A538" s="14"/>
      <c r="B538" s="5"/>
      <c r="C538" s="5"/>
      <c r="D538" s="5"/>
      <c r="E538" s="228"/>
      <c r="F538" s="119" t="s">
        <v>60</v>
      </c>
      <c r="G538" s="120">
        <v>1080</v>
      </c>
      <c r="H538" s="121">
        <v>0.01</v>
      </c>
      <c r="I538" s="18">
        <f t="shared" si="3"/>
        <v>10.8</v>
      </c>
    </row>
    <row r="539" spans="1:9" ht="15.75" customHeight="1">
      <c r="A539" s="14">
        <v>26</v>
      </c>
      <c r="B539" s="33" t="s">
        <v>686</v>
      </c>
      <c r="C539" s="15" t="s">
        <v>631</v>
      </c>
      <c r="D539" s="15" t="s">
        <v>687</v>
      </c>
      <c r="E539" s="263" t="s">
        <v>709</v>
      </c>
      <c r="F539" s="107" t="s">
        <v>16</v>
      </c>
      <c r="G539" s="108">
        <v>0</v>
      </c>
      <c r="H539" s="109">
        <v>7.5</v>
      </c>
      <c r="I539" s="18">
        <f t="shared" si="3"/>
        <v>0</v>
      </c>
    </row>
    <row r="540" spans="1:9" ht="15.75" customHeight="1">
      <c r="A540" s="14"/>
      <c r="B540" s="33"/>
      <c r="C540" s="15"/>
      <c r="D540" s="15"/>
      <c r="E540" s="227"/>
      <c r="F540" s="113" t="s">
        <v>634</v>
      </c>
      <c r="G540" s="114">
        <v>0</v>
      </c>
      <c r="H540" s="115">
        <v>0.01</v>
      </c>
      <c r="I540" s="18">
        <f t="shared" si="3"/>
        <v>0</v>
      </c>
    </row>
    <row r="541" spans="1:9" ht="15.75" customHeight="1">
      <c r="A541" s="14"/>
      <c r="B541" s="33"/>
      <c r="C541" s="15"/>
      <c r="D541" s="15"/>
      <c r="E541" s="227"/>
      <c r="F541" s="113" t="s">
        <v>36</v>
      </c>
      <c r="G541" s="114">
        <v>1</v>
      </c>
      <c r="H541" s="115">
        <v>7.5</v>
      </c>
      <c r="I541" s="18">
        <f t="shared" si="3"/>
        <v>7.5</v>
      </c>
    </row>
    <row r="542" spans="1:9" ht="15.75" customHeight="1">
      <c r="A542" s="14"/>
      <c r="B542" s="33"/>
      <c r="C542" s="15"/>
      <c r="D542" s="15"/>
      <c r="E542" s="227"/>
      <c r="F542" s="113" t="s">
        <v>80</v>
      </c>
      <c r="G542" s="114">
        <v>0</v>
      </c>
      <c r="H542" s="115">
        <v>0.5</v>
      </c>
      <c r="I542" s="18">
        <f t="shared" si="3"/>
        <v>0</v>
      </c>
    </row>
    <row r="543" spans="1:9" ht="15.75" customHeight="1">
      <c r="A543" s="14"/>
      <c r="B543" s="33"/>
      <c r="C543" s="15"/>
      <c r="D543" s="15"/>
      <c r="E543" s="227"/>
      <c r="F543" s="113" t="s">
        <v>82</v>
      </c>
      <c r="G543" s="114">
        <v>0</v>
      </c>
      <c r="H543" s="115">
        <v>0.5</v>
      </c>
      <c r="I543" s="18">
        <f t="shared" si="3"/>
        <v>0</v>
      </c>
    </row>
    <row r="544" spans="1:9" ht="15.75" customHeight="1">
      <c r="A544" s="14"/>
      <c r="B544" s="5"/>
      <c r="C544" s="5"/>
      <c r="D544" s="5"/>
      <c r="E544" s="227"/>
      <c r="F544" s="113" t="s">
        <v>59</v>
      </c>
      <c r="G544" s="114">
        <v>0</v>
      </c>
      <c r="H544" s="115">
        <v>0.25</v>
      </c>
      <c r="I544" s="18">
        <f t="shared" si="3"/>
        <v>0</v>
      </c>
    </row>
    <row r="545" spans="1:9" ht="15.75" customHeight="1">
      <c r="A545" s="14"/>
      <c r="B545" s="5"/>
      <c r="C545" s="5"/>
      <c r="D545" s="5"/>
      <c r="E545" s="228"/>
      <c r="F545" s="119" t="s">
        <v>60</v>
      </c>
      <c r="G545" s="120">
        <v>800</v>
      </c>
      <c r="H545" s="121">
        <v>0.01</v>
      </c>
      <c r="I545" s="18">
        <f t="shared" si="3"/>
        <v>8</v>
      </c>
    </row>
    <row r="546" spans="1:9" ht="15.75" customHeight="1">
      <c r="A546" s="166"/>
      <c r="B546" s="167"/>
      <c r="C546" s="167"/>
      <c r="D546" s="167"/>
      <c r="E546" s="167"/>
      <c r="F546" s="168" t="s">
        <v>117</v>
      </c>
      <c r="G546" s="169"/>
      <c r="H546" s="169"/>
      <c r="I546" s="170">
        <f>SUM(I364:I545)</f>
        <v>465.00000000000006</v>
      </c>
    </row>
    <row r="547" spans="1:9" ht="15.75" customHeight="1">
      <c r="A547" s="171"/>
      <c r="B547" s="172"/>
      <c r="C547" s="172"/>
      <c r="D547" s="172"/>
      <c r="E547" s="172"/>
      <c r="F547" s="173" t="s">
        <v>710</v>
      </c>
      <c r="G547" s="174"/>
      <c r="H547" s="175"/>
      <c r="I547" s="176">
        <f>I546+I363+I215+I74</f>
        <v>1514.25</v>
      </c>
    </row>
    <row r="548" spans="1:9" ht="15.75" customHeight="1">
      <c r="A548" s="177"/>
      <c r="B548" s="178"/>
      <c r="C548" s="178"/>
      <c r="D548" s="178"/>
      <c r="E548" s="178"/>
      <c r="F548" s="178"/>
      <c r="G548" s="179"/>
      <c r="H548" s="178"/>
      <c r="I548" s="180"/>
    </row>
    <row r="549" spans="1:9" ht="15.75" customHeight="1">
      <c r="A549" s="177"/>
      <c r="B549" s="178"/>
      <c r="C549" s="178"/>
      <c r="D549" s="178"/>
      <c r="E549" s="178"/>
      <c r="F549" s="178"/>
      <c r="G549" s="179"/>
      <c r="H549" s="178"/>
      <c r="I549" s="180"/>
    </row>
    <row r="550" spans="1:9" ht="15.75" customHeight="1">
      <c r="A550" s="177"/>
      <c r="B550" s="178"/>
      <c r="C550" s="178"/>
      <c r="D550" s="178"/>
      <c r="E550" s="178"/>
      <c r="F550" s="178"/>
      <c r="G550" s="179"/>
      <c r="H550" s="178"/>
      <c r="I550" s="180"/>
    </row>
    <row r="551" spans="1:9" ht="15.75" customHeight="1">
      <c r="A551" s="177"/>
      <c r="B551" s="178"/>
      <c r="C551" s="178"/>
      <c r="D551" s="178"/>
      <c r="E551" s="178"/>
      <c r="F551" s="178"/>
      <c r="G551" s="179"/>
      <c r="H551" s="178"/>
      <c r="I551" s="180"/>
    </row>
    <row r="552" spans="1:9" ht="15.75" customHeight="1">
      <c r="A552" s="177"/>
      <c r="B552" s="178"/>
      <c r="C552" s="178"/>
      <c r="D552" s="178"/>
      <c r="E552" s="178"/>
      <c r="F552" s="178"/>
      <c r="G552" s="179"/>
      <c r="H552" s="178"/>
      <c r="I552" s="180"/>
    </row>
    <row r="553" spans="1:9" ht="15.75" customHeight="1">
      <c r="A553" s="177"/>
      <c r="B553" s="178"/>
      <c r="C553" s="178"/>
      <c r="D553" s="178"/>
      <c r="E553" s="178"/>
      <c r="F553" s="178"/>
      <c r="G553" s="179"/>
      <c r="H553" s="178"/>
      <c r="I553" s="180"/>
    </row>
    <row r="554" spans="1:9" ht="15.75" customHeight="1">
      <c r="A554" s="177"/>
      <c r="B554" s="178"/>
      <c r="C554" s="178"/>
      <c r="D554" s="178"/>
      <c r="E554" s="178"/>
      <c r="F554" s="178"/>
      <c r="G554" s="179"/>
      <c r="H554" s="178"/>
      <c r="I554" s="180"/>
    </row>
    <row r="555" spans="1:9" ht="15.75" customHeight="1">
      <c r="A555" s="177"/>
      <c r="B555" s="178"/>
      <c r="C555" s="178"/>
      <c r="D555" s="178"/>
      <c r="E555" s="178"/>
      <c r="F555" s="178"/>
      <c r="G555" s="179"/>
      <c r="H555" s="178"/>
      <c r="I555" s="180"/>
    </row>
    <row r="556" spans="1:9" ht="15.75" customHeight="1">
      <c r="A556" s="177"/>
      <c r="B556" s="178"/>
      <c r="C556" s="178"/>
      <c r="D556" s="178"/>
      <c r="E556" s="178"/>
      <c r="F556" s="178"/>
      <c r="G556" s="179"/>
      <c r="H556" s="178"/>
      <c r="I556" s="180"/>
    </row>
    <row r="557" spans="1:9" ht="15.75" customHeight="1">
      <c r="A557" s="177"/>
      <c r="B557" s="178"/>
      <c r="C557" s="178"/>
      <c r="D557" s="178"/>
      <c r="E557" s="178"/>
      <c r="F557" s="178"/>
      <c r="G557" s="179"/>
      <c r="H557" s="178"/>
      <c r="I557" s="180"/>
    </row>
    <row r="558" spans="1:9" ht="15.75" customHeight="1">
      <c r="A558" s="177"/>
      <c r="B558" s="178"/>
      <c r="C558" s="178"/>
      <c r="D558" s="178"/>
      <c r="E558" s="178"/>
      <c r="F558" s="178"/>
      <c r="G558" s="179"/>
      <c r="H558" s="178"/>
      <c r="I558" s="180"/>
    </row>
    <row r="559" spans="1:9" ht="15.75" customHeight="1">
      <c r="A559" s="177"/>
      <c r="B559" s="178"/>
      <c r="C559" s="178"/>
      <c r="D559" s="178"/>
      <c r="E559" s="178"/>
      <c r="F559" s="178"/>
      <c r="G559" s="179"/>
      <c r="H559" s="178"/>
      <c r="I559" s="180"/>
    </row>
    <row r="560" spans="1:9" ht="15.75" customHeight="1">
      <c r="A560" s="177"/>
      <c r="B560" s="178"/>
      <c r="C560" s="178"/>
      <c r="D560" s="178"/>
      <c r="E560" s="178"/>
      <c r="F560" s="178"/>
      <c r="G560" s="179"/>
      <c r="H560" s="178"/>
      <c r="I560" s="180"/>
    </row>
    <row r="561" spans="1:9" ht="15.75" customHeight="1">
      <c r="A561" s="177"/>
      <c r="B561" s="178"/>
      <c r="C561" s="178"/>
      <c r="D561" s="178"/>
      <c r="E561" s="178"/>
      <c r="F561" s="178"/>
      <c r="G561" s="179"/>
      <c r="H561" s="178"/>
      <c r="I561" s="180"/>
    </row>
    <row r="562" spans="1:9" ht="15.75" customHeight="1">
      <c r="A562" s="177"/>
      <c r="B562" s="178"/>
      <c r="C562" s="178"/>
      <c r="D562" s="178"/>
      <c r="E562" s="178"/>
      <c r="F562" s="178"/>
      <c r="G562" s="179"/>
      <c r="H562" s="178"/>
      <c r="I562" s="180"/>
    </row>
    <row r="563" spans="1:9" ht="15.75" customHeight="1">
      <c r="A563" s="177"/>
      <c r="B563" s="178"/>
      <c r="C563" s="178"/>
      <c r="D563" s="178"/>
      <c r="E563" s="178"/>
      <c r="F563" s="178"/>
      <c r="G563" s="179"/>
      <c r="H563" s="178"/>
      <c r="I563" s="180"/>
    </row>
    <row r="564" spans="1:9" ht="15.75" customHeight="1">
      <c r="A564" s="177"/>
      <c r="B564" s="178"/>
      <c r="C564" s="178"/>
      <c r="D564" s="178"/>
      <c r="E564" s="178"/>
      <c r="F564" s="178"/>
      <c r="G564" s="179"/>
      <c r="H564" s="178"/>
      <c r="I564" s="180"/>
    </row>
    <row r="565" spans="1:9" ht="15.75" customHeight="1">
      <c r="A565" s="177"/>
      <c r="B565" s="178"/>
      <c r="C565" s="178"/>
      <c r="D565" s="178"/>
      <c r="E565" s="178"/>
      <c r="F565" s="178"/>
      <c r="G565" s="179"/>
      <c r="H565" s="178"/>
      <c r="I565" s="180"/>
    </row>
    <row r="566" spans="1:9" ht="15.75" customHeight="1">
      <c r="A566" s="177"/>
      <c r="B566" s="178"/>
      <c r="C566" s="178"/>
      <c r="D566" s="178"/>
      <c r="E566" s="178"/>
      <c r="F566" s="178"/>
      <c r="G566" s="179"/>
      <c r="H566" s="178"/>
      <c r="I566" s="180"/>
    </row>
    <row r="567" spans="1:9" ht="15.75" customHeight="1">
      <c r="A567" s="177"/>
      <c r="B567" s="178"/>
      <c r="C567" s="178"/>
      <c r="D567" s="178"/>
      <c r="E567" s="178"/>
      <c r="F567" s="178"/>
      <c r="G567" s="179"/>
      <c r="H567" s="178"/>
      <c r="I567" s="180"/>
    </row>
    <row r="568" spans="1:9" ht="15.75" customHeight="1">
      <c r="A568" s="177"/>
      <c r="B568" s="178"/>
      <c r="C568" s="178"/>
      <c r="D568" s="178"/>
      <c r="E568" s="178"/>
      <c r="F568" s="178"/>
      <c r="G568" s="179"/>
      <c r="H568" s="178"/>
      <c r="I568" s="180"/>
    </row>
    <row r="569" spans="1:9" ht="15.75" customHeight="1">
      <c r="A569" s="177"/>
      <c r="B569" s="178"/>
      <c r="C569" s="178"/>
      <c r="D569" s="178"/>
      <c r="E569" s="178"/>
      <c r="F569" s="178"/>
      <c r="G569" s="179"/>
      <c r="H569" s="178"/>
      <c r="I569" s="180"/>
    </row>
    <row r="570" spans="1:9" ht="15.75" customHeight="1">
      <c r="A570" s="177"/>
      <c r="B570" s="178"/>
      <c r="C570" s="178"/>
      <c r="D570" s="178"/>
      <c r="E570" s="178"/>
      <c r="F570" s="178"/>
      <c r="G570" s="179"/>
      <c r="H570" s="178"/>
      <c r="I570" s="180"/>
    </row>
    <row r="571" spans="1:9" ht="15.75" customHeight="1">
      <c r="A571" s="177"/>
      <c r="B571" s="178"/>
      <c r="C571" s="178"/>
      <c r="D571" s="178"/>
      <c r="E571" s="178"/>
      <c r="F571" s="178"/>
      <c r="G571" s="179"/>
      <c r="H571" s="178"/>
      <c r="I571" s="180"/>
    </row>
    <row r="572" spans="1:9" ht="15.75" customHeight="1">
      <c r="A572" s="177"/>
      <c r="B572" s="178"/>
      <c r="C572" s="178"/>
      <c r="D572" s="178"/>
      <c r="E572" s="178"/>
      <c r="F572" s="178"/>
      <c r="G572" s="179"/>
      <c r="H572" s="178"/>
      <c r="I572" s="180"/>
    </row>
    <row r="573" spans="1:9" ht="15.75" customHeight="1">
      <c r="A573" s="177"/>
      <c r="B573" s="178"/>
      <c r="C573" s="178"/>
      <c r="D573" s="178"/>
      <c r="E573" s="178"/>
      <c r="F573" s="178"/>
      <c r="G573" s="179"/>
      <c r="H573" s="178"/>
      <c r="I573" s="180"/>
    </row>
    <row r="574" spans="1:9" ht="15.75" customHeight="1">
      <c r="A574" s="177"/>
      <c r="B574" s="178"/>
      <c r="C574" s="178"/>
      <c r="D574" s="178"/>
      <c r="E574" s="178"/>
      <c r="F574" s="178"/>
      <c r="G574" s="179"/>
      <c r="H574" s="178"/>
      <c r="I574" s="180"/>
    </row>
    <row r="575" spans="1:9" ht="15.75" customHeight="1">
      <c r="A575" s="177"/>
      <c r="B575" s="178"/>
      <c r="C575" s="178"/>
      <c r="D575" s="178"/>
      <c r="E575" s="178"/>
      <c r="F575" s="178"/>
      <c r="G575" s="179"/>
      <c r="H575" s="178"/>
      <c r="I575" s="180"/>
    </row>
    <row r="576" spans="1:9" ht="15.75" customHeight="1">
      <c r="A576" s="177"/>
      <c r="B576" s="178"/>
      <c r="C576" s="178"/>
      <c r="D576" s="178"/>
      <c r="E576" s="178"/>
      <c r="F576" s="178"/>
      <c r="G576" s="179"/>
      <c r="H576" s="178"/>
      <c r="I576" s="180"/>
    </row>
    <row r="577" spans="1:9" ht="15.75" customHeight="1">
      <c r="A577" s="177"/>
      <c r="B577" s="178"/>
      <c r="C577" s="178"/>
      <c r="D577" s="178"/>
      <c r="E577" s="178"/>
      <c r="F577" s="178"/>
      <c r="G577" s="179"/>
      <c r="H577" s="178"/>
      <c r="I577" s="180"/>
    </row>
    <row r="578" spans="1:9" ht="15.75" customHeight="1">
      <c r="A578" s="177"/>
      <c r="B578" s="178"/>
      <c r="C578" s="178"/>
      <c r="D578" s="178"/>
      <c r="E578" s="178"/>
      <c r="F578" s="178"/>
      <c r="G578" s="179"/>
      <c r="H578" s="178"/>
      <c r="I578" s="180"/>
    </row>
    <row r="579" spans="1:9" ht="15.75" customHeight="1">
      <c r="A579" s="177"/>
      <c r="B579" s="178"/>
      <c r="C579" s="178"/>
      <c r="D579" s="178"/>
      <c r="E579" s="178"/>
      <c r="F579" s="178"/>
      <c r="G579" s="179"/>
      <c r="H579" s="178"/>
      <c r="I579" s="180"/>
    </row>
    <row r="580" spans="1:9" ht="15.75" customHeight="1">
      <c r="A580" s="177"/>
      <c r="B580" s="178"/>
      <c r="C580" s="178"/>
      <c r="D580" s="178"/>
      <c r="E580" s="178"/>
      <c r="F580" s="178"/>
      <c r="G580" s="179"/>
      <c r="H580" s="178"/>
      <c r="I580" s="180"/>
    </row>
    <row r="581" spans="1:9" ht="15.75" customHeight="1">
      <c r="A581" s="177"/>
      <c r="B581" s="178"/>
      <c r="C581" s="178"/>
      <c r="D581" s="178"/>
      <c r="E581" s="178"/>
      <c r="F581" s="178"/>
      <c r="G581" s="179"/>
      <c r="H581" s="178"/>
      <c r="I581" s="180"/>
    </row>
    <row r="582" spans="1:9" ht="15.75" customHeight="1">
      <c r="A582" s="177"/>
      <c r="B582" s="178"/>
      <c r="C582" s="178"/>
      <c r="D582" s="178"/>
      <c r="E582" s="178"/>
      <c r="F582" s="178"/>
      <c r="G582" s="179"/>
      <c r="H582" s="178"/>
      <c r="I582" s="180"/>
    </row>
    <row r="583" spans="1:9" ht="15.75" customHeight="1">
      <c r="A583" s="177"/>
      <c r="B583" s="178"/>
      <c r="C583" s="178"/>
      <c r="D583" s="178"/>
      <c r="E583" s="178"/>
      <c r="F583" s="178"/>
      <c r="G583" s="179"/>
      <c r="H583" s="178"/>
      <c r="I583" s="180"/>
    </row>
    <row r="584" spans="1:9" ht="15.75" customHeight="1">
      <c r="A584" s="177"/>
      <c r="B584" s="178"/>
      <c r="C584" s="178"/>
      <c r="D584" s="178"/>
      <c r="E584" s="178"/>
      <c r="F584" s="178"/>
      <c r="G584" s="179"/>
      <c r="H584" s="178"/>
      <c r="I584" s="180"/>
    </row>
    <row r="585" spans="1:9" ht="15.75" customHeight="1">
      <c r="A585" s="177"/>
      <c r="B585" s="178"/>
      <c r="C585" s="178"/>
      <c r="D585" s="178"/>
      <c r="E585" s="178"/>
      <c r="F585" s="178"/>
      <c r="G585" s="179"/>
      <c r="H585" s="178"/>
      <c r="I585" s="180"/>
    </row>
    <row r="586" spans="1:9" ht="15.75" customHeight="1">
      <c r="A586" s="177"/>
      <c r="B586" s="178"/>
      <c r="C586" s="178"/>
      <c r="D586" s="178"/>
      <c r="E586" s="178"/>
      <c r="F586" s="178"/>
      <c r="G586" s="179"/>
      <c r="H586" s="178"/>
      <c r="I586" s="180"/>
    </row>
    <row r="587" spans="1:9" ht="15.75" customHeight="1">
      <c r="A587" s="177"/>
      <c r="B587" s="178"/>
      <c r="C587" s="178"/>
      <c r="D587" s="178"/>
      <c r="E587" s="178"/>
      <c r="F587" s="178"/>
      <c r="G587" s="179"/>
      <c r="H587" s="178"/>
      <c r="I587" s="180"/>
    </row>
    <row r="588" spans="1:9" ht="15.75" customHeight="1">
      <c r="A588" s="177"/>
      <c r="B588" s="178"/>
      <c r="C588" s="178"/>
      <c r="D588" s="178"/>
      <c r="E588" s="178"/>
      <c r="F588" s="178"/>
      <c r="G588" s="179"/>
      <c r="H588" s="178"/>
      <c r="I588" s="180"/>
    </row>
    <row r="589" spans="1:9" ht="15.75" customHeight="1">
      <c r="A589" s="177"/>
      <c r="B589" s="178"/>
      <c r="C589" s="178"/>
      <c r="D589" s="178"/>
      <c r="E589" s="178"/>
      <c r="F589" s="178"/>
      <c r="G589" s="179"/>
      <c r="H589" s="178"/>
      <c r="I589" s="180"/>
    </row>
    <row r="590" spans="1:9" ht="15.75" customHeight="1">
      <c r="A590" s="177"/>
      <c r="B590" s="178"/>
      <c r="C590" s="178"/>
      <c r="D590" s="178"/>
      <c r="E590" s="178"/>
      <c r="F590" s="178"/>
      <c r="G590" s="179"/>
      <c r="H590" s="178"/>
      <c r="I590" s="180"/>
    </row>
    <row r="591" spans="1:9" ht="15.75" customHeight="1">
      <c r="A591" s="177"/>
      <c r="B591" s="178"/>
      <c r="C591" s="178"/>
      <c r="D591" s="178"/>
      <c r="E591" s="178"/>
      <c r="F591" s="178"/>
      <c r="G591" s="179"/>
      <c r="H591" s="178"/>
      <c r="I591" s="180"/>
    </row>
    <row r="592" spans="1:9" ht="15.75" customHeight="1">
      <c r="A592" s="177"/>
      <c r="B592" s="178"/>
      <c r="C592" s="178"/>
      <c r="D592" s="178"/>
      <c r="E592" s="178"/>
      <c r="F592" s="178"/>
      <c r="G592" s="179"/>
      <c r="H592" s="178"/>
      <c r="I592" s="180"/>
    </row>
    <row r="593" spans="1:9" ht="15.75" customHeight="1">
      <c r="A593" s="177"/>
      <c r="B593" s="178"/>
      <c r="C593" s="178"/>
      <c r="D593" s="178"/>
      <c r="E593" s="178"/>
      <c r="F593" s="178"/>
      <c r="G593" s="179"/>
      <c r="H593" s="178"/>
      <c r="I593" s="180"/>
    </row>
    <row r="594" spans="1:9" ht="15.75" customHeight="1">
      <c r="A594" s="177"/>
      <c r="B594" s="178"/>
      <c r="C594" s="178"/>
      <c r="D594" s="178"/>
      <c r="E594" s="178"/>
      <c r="F594" s="178"/>
      <c r="G594" s="179"/>
      <c r="H594" s="178"/>
      <c r="I594" s="180"/>
    </row>
    <row r="595" spans="1:9" ht="15.75" customHeight="1">
      <c r="A595" s="177"/>
      <c r="B595" s="178"/>
      <c r="C595" s="178"/>
      <c r="D595" s="178"/>
      <c r="E595" s="178"/>
      <c r="F595" s="178"/>
      <c r="G595" s="179"/>
      <c r="H595" s="178"/>
      <c r="I595" s="180"/>
    </row>
    <row r="596" spans="1:9" ht="15.75" customHeight="1">
      <c r="A596" s="177"/>
      <c r="B596" s="178"/>
      <c r="C596" s="178"/>
      <c r="D596" s="178"/>
      <c r="E596" s="178"/>
      <c r="F596" s="178"/>
      <c r="G596" s="179"/>
      <c r="H596" s="178"/>
      <c r="I596" s="180"/>
    </row>
    <row r="597" spans="1:9" ht="15.75" customHeight="1">
      <c r="A597" s="177"/>
      <c r="B597" s="178"/>
      <c r="C597" s="178"/>
      <c r="D597" s="178"/>
      <c r="E597" s="178"/>
      <c r="F597" s="178"/>
      <c r="G597" s="179"/>
      <c r="H597" s="178"/>
      <c r="I597" s="180"/>
    </row>
    <row r="598" spans="1:9" ht="15.75" customHeight="1">
      <c r="A598" s="177"/>
      <c r="B598" s="178"/>
      <c r="C598" s="178"/>
      <c r="D598" s="178"/>
      <c r="E598" s="178"/>
      <c r="F598" s="178"/>
      <c r="G598" s="179"/>
      <c r="H598" s="178"/>
      <c r="I598" s="180"/>
    </row>
    <row r="599" spans="1:9" ht="15.75" customHeight="1">
      <c r="A599" s="177"/>
      <c r="B599" s="178"/>
      <c r="C599" s="178"/>
      <c r="D599" s="178"/>
      <c r="E599" s="178"/>
      <c r="F599" s="178"/>
      <c r="G599" s="179"/>
      <c r="H599" s="178"/>
      <c r="I599" s="180"/>
    </row>
    <row r="600" spans="1:9" ht="15.75" customHeight="1">
      <c r="A600" s="177"/>
      <c r="B600" s="178"/>
      <c r="C600" s="178"/>
      <c r="D600" s="178"/>
      <c r="E600" s="178"/>
      <c r="F600" s="178"/>
      <c r="G600" s="179"/>
      <c r="H600" s="178"/>
      <c r="I600" s="180"/>
    </row>
    <row r="601" spans="1:9" ht="15.75" customHeight="1">
      <c r="A601" s="177"/>
      <c r="B601" s="178"/>
      <c r="C601" s="178"/>
      <c r="D601" s="178"/>
      <c r="E601" s="178"/>
      <c r="F601" s="178"/>
      <c r="G601" s="179"/>
      <c r="H601" s="178"/>
      <c r="I601" s="180"/>
    </row>
    <row r="602" spans="1:9" ht="15.75" customHeight="1">
      <c r="A602" s="177"/>
      <c r="B602" s="178"/>
      <c r="C602" s="178"/>
      <c r="D602" s="178"/>
      <c r="E602" s="178"/>
      <c r="F602" s="178"/>
      <c r="G602" s="179"/>
      <c r="H602" s="178"/>
      <c r="I602" s="180"/>
    </row>
    <row r="603" spans="1:9" ht="15.75" customHeight="1">
      <c r="A603" s="177"/>
      <c r="B603" s="178"/>
      <c r="C603" s="178"/>
      <c r="D603" s="178"/>
      <c r="E603" s="178"/>
      <c r="F603" s="178"/>
      <c r="G603" s="179"/>
      <c r="H603" s="178"/>
      <c r="I603" s="180"/>
    </row>
    <row r="604" spans="1:9" ht="15.75" customHeight="1">
      <c r="A604" s="177"/>
      <c r="B604" s="178"/>
      <c r="C604" s="178"/>
      <c r="D604" s="178"/>
      <c r="E604" s="178"/>
      <c r="F604" s="178"/>
      <c r="G604" s="179"/>
      <c r="H604" s="178"/>
      <c r="I604" s="180"/>
    </row>
    <row r="605" spans="1:9" ht="15.75" customHeight="1">
      <c r="A605" s="177"/>
      <c r="B605" s="178"/>
      <c r="C605" s="178"/>
      <c r="D605" s="178"/>
      <c r="E605" s="178"/>
      <c r="F605" s="178"/>
      <c r="G605" s="179"/>
      <c r="H605" s="178"/>
      <c r="I605" s="180"/>
    </row>
    <row r="606" spans="1:9" ht="15.75" customHeight="1">
      <c r="A606" s="177"/>
      <c r="B606" s="178"/>
      <c r="C606" s="178"/>
      <c r="D606" s="178"/>
      <c r="E606" s="178"/>
      <c r="F606" s="178"/>
      <c r="G606" s="179"/>
      <c r="H606" s="178"/>
      <c r="I606" s="180"/>
    </row>
    <row r="607" spans="1:9" ht="15.75" customHeight="1">
      <c r="A607" s="177"/>
      <c r="B607" s="178"/>
      <c r="C607" s="178"/>
      <c r="D607" s="178"/>
      <c r="E607" s="178"/>
      <c r="F607" s="178"/>
      <c r="G607" s="179"/>
      <c r="H607" s="178"/>
      <c r="I607" s="180"/>
    </row>
    <row r="608" spans="1:9" ht="15.75" customHeight="1">
      <c r="A608" s="177"/>
      <c r="B608" s="178"/>
      <c r="C608" s="178"/>
      <c r="D608" s="178"/>
      <c r="E608" s="178"/>
      <c r="F608" s="178"/>
      <c r="G608" s="179"/>
      <c r="H608" s="178"/>
      <c r="I608" s="180"/>
    </row>
    <row r="609" spans="1:9" ht="15.75" customHeight="1">
      <c r="A609" s="177"/>
      <c r="B609" s="178"/>
      <c r="C609" s="178"/>
      <c r="D609" s="178"/>
      <c r="E609" s="178"/>
      <c r="F609" s="178"/>
      <c r="G609" s="179"/>
      <c r="H609" s="178"/>
      <c r="I609" s="180"/>
    </row>
    <row r="610" spans="1:9" ht="15.75" customHeight="1">
      <c r="A610" s="177"/>
      <c r="B610" s="178"/>
      <c r="C610" s="178"/>
      <c r="D610" s="178"/>
      <c r="E610" s="178"/>
      <c r="F610" s="178"/>
      <c r="G610" s="179"/>
      <c r="H610" s="178"/>
      <c r="I610" s="180"/>
    </row>
    <row r="611" spans="1:9" ht="15.75" customHeight="1">
      <c r="A611" s="177"/>
      <c r="B611" s="178"/>
      <c r="C611" s="178"/>
      <c r="D611" s="178"/>
      <c r="E611" s="178"/>
      <c r="F611" s="178"/>
      <c r="G611" s="179"/>
      <c r="H611" s="178"/>
      <c r="I611" s="180"/>
    </row>
    <row r="612" spans="1:9" ht="15.75" customHeight="1">
      <c r="A612" s="177"/>
      <c r="B612" s="178"/>
      <c r="C612" s="178"/>
      <c r="D612" s="178"/>
      <c r="E612" s="178"/>
      <c r="F612" s="178"/>
      <c r="G612" s="179"/>
      <c r="H612" s="178"/>
      <c r="I612" s="180"/>
    </row>
    <row r="613" spans="1:9" ht="15.75" customHeight="1">
      <c r="A613" s="177"/>
      <c r="B613" s="178"/>
      <c r="C613" s="178"/>
      <c r="D613" s="178"/>
      <c r="E613" s="178"/>
      <c r="F613" s="178"/>
      <c r="G613" s="179"/>
      <c r="H613" s="178"/>
      <c r="I613" s="180"/>
    </row>
    <row r="614" spans="1:9" ht="15.75" customHeight="1">
      <c r="A614" s="177"/>
      <c r="B614" s="178"/>
      <c r="C614" s="178"/>
      <c r="D614" s="178"/>
      <c r="E614" s="178"/>
      <c r="F614" s="178"/>
      <c r="G614" s="179"/>
      <c r="H614" s="178"/>
      <c r="I614" s="180"/>
    </row>
    <row r="615" spans="1:9" ht="15.75" customHeight="1">
      <c r="A615" s="177"/>
      <c r="B615" s="178"/>
      <c r="C615" s="178"/>
      <c r="D615" s="178"/>
      <c r="E615" s="178"/>
      <c r="F615" s="178"/>
      <c r="G615" s="179"/>
      <c r="H615" s="178"/>
      <c r="I615" s="180"/>
    </row>
    <row r="616" spans="1:9" ht="15.75" customHeight="1">
      <c r="A616" s="177"/>
      <c r="B616" s="178"/>
      <c r="C616" s="178"/>
      <c r="D616" s="178"/>
      <c r="E616" s="178"/>
      <c r="F616" s="178"/>
      <c r="G616" s="179"/>
      <c r="H616" s="178"/>
      <c r="I616" s="180"/>
    </row>
    <row r="617" spans="1:9" ht="15.75" customHeight="1">
      <c r="A617" s="177"/>
      <c r="B617" s="178"/>
      <c r="C617" s="178"/>
      <c r="D617" s="178"/>
      <c r="E617" s="178"/>
      <c r="F617" s="178"/>
      <c r="G617" s="179"/>
      <c r="H617" s="178"/>
      <c r="I617" s="180"/>
    </row>
    <row r="618" spans="1:9" ht="15.75" customHeight="1">
      <c r="A618" s="177"/>
      <c r="B618" s="178"/>
      <c r="C618" s="178"/>
      <c r="D618" s="178"/>
      <c r="E618" s="178"/>
      <c r="F618" s="178"/>
      <c r="G618" s="179"/>
      <c r="H618" s="178"/>
      <c r="I618" s="180"/>
    </row>
    <row r="619" spans="1:9" ht="15.75" customHeight="1">
      <c r="A619" s="177"/>
      <c r="B619" s="178"/>
      <c r="C619" s="178"/>
      <c r="D619" s="178"/>
      <c r="E619" s="178"/>
      <c r="F619" s="178"/>
      <c r="G619" s="179"/>
      <c r="H619" s="178"/>
      <c r="I619" s="180"/>
    </row>
    <row r="620" spans="1:9" ht="15.75" customHeight="1">
      <c r="A620" s="177"/>
      <c r="B620" s="178"/>
      <c r="C620" s="178"/>
      <c r="D620" s="178"/>
      <c r="E620" s="178"/>
      <c r="F620" s="178"/>
      <c r="G620" s="179"/>
      <c r="H620" s="178"/>
      <c r="I620" s="180"/>
    </row>
    <row r="621" spans="1:9" ht="15.75" customHeight="1">
      <c r="A621" s="177"/>
      <c r="B621" s="178"/>
      <c r="C621" s="178"/>
      <c r="D621" s="178"/>
      <c r="E621" s="178"/>
      <c r="F621" s="178"/>
      <c r="G621" s="179"/>
      <c r="H621" s="178"/>
      <c r="I621" s="180"/>
    </row>
    <row r="622" spans="1:9" ht="15.75" customHeight="1">
      <c r="A622" s="177"/>
      <c r="B622" s="178"/>
      <c r="C622" s="178"/>
      <c r="D622" s="178"/>
      <c r="E622" s="178"/>
      <c r="F622" s="178"/>
      <c r="G622" s="179"/>
      <c r="H622" s="178"/>
      <c r="I622" s="180"/>
    </row>
    <row r="623" spans="1:9" ht="15.75" customHeight="1">
      <c r="A623" s="177"/>
      <c r="B623" s="178"/>
      <c r="C623" s="178"/>
      <c r="D623" s="178"/>
      <c r="E623" s="178"/>
      <c r="F623" s="178"/>
      <c r="G623" s="179"/>
      <c r="H623" s="178"/>
      <c r="I623" s="180"/>
    </row>
    <row r="624" spans="1:9" ht="15.75" customHeight="1">
      <c r="A624" s="177"/>
      <c r="B624" s="178"/>
      <c r="C624" s="178"/>
      <c r="D624" s="178"/>
      <c r="E624" s="178"/>
      <c r="F624" s="178"/>
      <c r="G624" s="179"/>
      <c r="H624" s="178"/>
      <c r="I624" s="180"/>
    </row>
    <row r="625" spans="1:9" ht="15.75" customHeight="1">
      <c r="A625" s="177"/>
      <c r="B625" s="178"/>
      <c r="C625" s="178"/>
      <c r="D625" s="178"/>
      <c r="E625" s="178"/>
      <c r="F625" s="178"/>
      <c r="G625" s="179"/>
      <c r="H625" s="178"/>
      <c r="I625" s="180"/>
    </row>
    <row r="626" spans="1:9" ht="15.75" customHeight="1">
      <c r="A626" s="177"/>
      <c r="B626" s="178"/>
      <c r="C626" s="178"/>
      <c r="D626" s="178"/>
      <c r="E626" s="178"/>
      <c r="F626" s="178"/>
      <c r="G626" s="179"/>
      <c r="H626" s="178"/>
      <c r="I626" s="180"/>
    </row>
    <row r="627" spans="1:9" ht="15.75" customHeight="1">
      <c r="A627" s="177"/>
      <c r="B627" s="178"/>
      <c r="C627" s="178"/>
      <c r="D627" s="178"/>
      <c r="E627" s="178"/>
      <c r="F627" s="178"/>
      <c r="G627" s="179"/>
      <c r="H627" s="178"/>
      <c r="I627" s="180"/>
    </row>
    <row r="628" spans="1:9" ht="15.75" customHeight="1">
      <c r="A628" s="177"/>
      <c r="B628" s="178"/>
      <c r="C628" s="178"/>
      <c r="D628" s="178"/>
      <c r="E628" s="178"/>
      <c r="F628" s="178"/>
      <c r="G628" s="179"/>
      <c r="H628" s="178"/>
      <c r="I628" s="180"/>
    </row>
    <row r="629" spans="1:9" ht="15.75" customHeight="1">
      <c r="A629" s="177"/>
      <c r="B629" s="178"/>
      <c r="C629" s="178"/>
      <c r="D629" s="178"/>
      <c r="E629" s="178"/>
      <c r="F629" s="178"/>
      <c r="G629" s="179"/>
      <c r="H629" s="178"/>
      <c r="I629" s="180"/>
    </row>
    <row r="630" spans="1:9" ht="15.75" customHeight="1">
      <c r="A630" s="177"/>
      <c r="B630" s="178"/>
      <c r="C630" s="178"/>
      <c r="D630" s="178"/>
      <c r="E630" s="178"/>
      <c r="F630" s="178"/>
      <c r="G630" s="179"/>
      <c r="H630" s="178"/>
      <c r="I630" s="180"/>
    </row>
    <row r="631" spans="1:9" ht="15.75" customHeight="1">
      <c r="A631" s="177"/>
      <c r="B631" s="178"/>
      <c r="C631" s="178"/>
      <c r="D631" s="178"/>
      <c r="E631" s="178"/>
      <c r="F631" s="178"/>
      <c r="G631" s="179"/>
      <c r="H631" s="178"/>
      <c r="I631" s="180"/>
    </row>
    <row r="632" spans="1:9" ht="15.75" customHeight="1">
      <c r="A632" s="177"/>
      <c r="B632" s="178"/>
      <c r="C632" s="178"/>
      <c r="D632" s="178"/>
      <c r="E632" s="178"/>
      <c r="F632" s="178"/>
      <c r="G632" s="179"/>
      <c r="H632" s="178"/>
      <c r="I632" s="180"/>
    </row>
    <row r="633" spans="1:9" ht="15.75" customHeight="1">
      <c r="A633" s="177"/>
      <c r="B633" s="178"/>
      <c r="C633" s="178"/>
      <c r="D633" s="178"/>
      <c r="E633" s="178"/>
      <c r="F633" s="178"/>
      <c r="G633" s="179"/>
      <c r="H633" s="178"/>
      <c r="I633" s="180"/>
    </row>
    <row r="634" spans="1:9" ht="15.75" customHeight="1">
      <c r="A634" s="177"/>
      <c r="B634" s="178"/>
      <c r="C634" s="178"/>
      <c r="D634" s="178"/>
      <c r="E634" s="178"/>
      <c r="F634" s="178"/>
      <c r="G634" s="179"/>
      <c r="H634" s="178"/>
      <c r="I634" s="180"/>
    </row>
    <row r="635" spans="1:9" ht="15.75" customHeight="1">
      <c r="A635" s="177"/>
      <c r="B635" s="178"/>
      <c r="C635" s="178"/>
      <c r="D635" s="178"/>
      <c r="E635" s="178"/>
      <c r="F635" s="178"/>
      <c r="G635" s="179"/>
      <c r="H635" s="178"/>
      <c r="I635" s="180"/>
    </row>
    <row r="636" spans="1:9" ht="15.75" customHeight="1">
      <c r="A636" s="177"/>
      <c r="B636" s="178"/>
      <c r="C636" s="178"/>
      <c r="D636" s="178"/>
      <c r="E636" s="178"/>
      <c r="F636" s="178"/>
      <c r="G636" s="179"/>
      <c r="H636" s="178"/>
      <c r="I636" s="180"/>
    </row>
    <row r="637" spans="1:9" ht="15.75" customHeight="1">
      <c r="A637" s="177"/>
      <c r="B637" s="178"/>
      <c r="C637" s="178"/>
      <c r="D637" s="178"/>
      <c r="E637" s="178"/>
      <c r="F637" s="178"/>
      <c r="G637" s="179"/>
      <c r="H637" s="178"/>
      <c r="I637" s="180"/>
    </row>
    <row r="638" spans="1:9" ht="15.75" customHeight="1">
      <c r="A638" s="177"/>
      <c r="B638" s="178"/>
      <c r="C638" s="178"/>
      <c r="D638" s="178"/>
      <c r="E638" s="178"/>
      <c r="F638" s="178"/>
      <c r="G638" s="179"/>
      <c r="H638" s="178"/>
      <c r="I638" s="180"/>
    </row>
    <row r="639" spans="1:9" ht="15.75" customHeight="1">
      <c r="A639" s="177"/>
      <c r="B639" s="178"/>
      <c r="C639" s="178"/>
      <c r="D639" s="178"/>
      <c r="E639" s="178"/>
      <c r="F639" s="178"/>
      <c r="G639" s="179"/>
      <c r="H639" s="178"/>
      <c r="I639" s="180"/>
    </row>
    <row r="640" spans="1:9" ht="15.75" customHeight="1">
      <c r="A640" s="177"/>
      <c r="B640" s="178"/>
      <c r="C640" s="178"/>
      <c r="D640" s="178"/>
      <c r="E640" s="178"/>
      <c r="F640" s="178"/>
      <c r="G640" s="179"/>
      <c r="H640" s="178"/>
      <c r="I640" s="180"/>
    </row>
    <row r="641" spans="1:9" ht="15.75" customHeight="1">
      <c r="A641" s="177"/>
      <c r="B641" s="178"/>
      <c r="C641" s="178"/>
      <c r="D641" s="178"/>
      <c r="E641" s="178"/>
      <c r="F641" s="178"/>
      <c r="G641" s="179"/>
      <c r="H641" s="178"/>
      <c r="I641" s="180"/>
    </row>
    <row r="642" spans="1:9" ht="15.75" customHeight="1">
      <c r="A642" s="177"/>
      <c r="B642" s="178"/>
      <c r="C642" s="178"/>
      <c r="D642" s="178"/>
      <c r="E642" s="178"/>
      <c r="F642" s="178"/>
      <c r="G642" s="179"/>
      <c r="H642" s="178"/>
      <c r="I642" s="180"/>
    </row>
    <row r="643" spans="1:9" ht="15.75" customHeight="1">
      <c r="A643" s="177"/>
      <c r="B643" s="178"/>
      <c r="C643" s="178"/>
      <c r="D643" s="178"/>
      <c r="E643" s="178"/>
      <c r="F643" s="178"/>
      <c r="G643" s="179"/>
      <c r="H643" s="178"/>
      <c r="I643" s="180"/>
    </row>
    <row r="644" spans="1:9" ht="15.75" customHeight="1">
      <c r="A644" s="177"/>
      <c r="B644" s="178"/>
      <c r="C644" s="178"/>
      <c r="D644" s="178"/>
      <c r="E644" s="178"/>
      <c r="F644" s="178"/>
      <c r="G644" s="179"/>
      <c r="H644" s="178"/>
      <c r="I644" s="180"/>
    </row>
    <row r="645" spans="1:9" ht="15.75" customHeight="1">
      <c r="A645" s="177"/>
      <c r="B645" s="178"/>
      <c r="C645" s="178"/>
      <c r="D645" s="178"/>
      <c r="E645" s="178"/>
      <c r="F645" s="178"/>
      <c r="G645" s="179"/>
      <c r="H645" s="178"/>
      <c r="I645" s="180"/>
    </row>
    <row r="646" spans="1:9" ht="15.75" customHeight="1">
      <c r="A646" s="177"/>
      <c r="B646" s="178"/>
      <c r="C646" s="178"/>
      <c r="D646" s="178"/>
      <c r="E646" s="178"/>
      <c r="F646" s="178"/>
      <c r="G646" s="179"/>
      <c r="H646" s="178"/>
      <c r="I646" s="180"/>
    </row>
    <row r="647" spans="1:9" ht="15.75" customHeight="1">
      <c r="A647" s="177"/>
      <c r="B647" s="178"/>
      <c r="C647" s="178"/>
      <c r="D647" s="178"/>
      <c r="E647" s="178"/>
      <c r="F647" s="178"/>
      <c r="G647" s="179"/>
      <c r="H647" s="178"/>
      <c r="I647" s="180"/>
    </row>
    <row r="648" spans="1:9" ht="15.75" customHeight="1">
      <c r="A648" s="177"/>
      <c r="B648" s="178"/>
      <c r="C648" s="178"/>
      <c r="D648" s="178"/>
      <c r="E648" s="178"/>
      <c r="F648" s="178"/>
      <c r="G648" s="179"/>
      <c r="H648" s="178"/>
      <c r="I648" s="180"/>
    </row>
    <row r="649" spans="1:9" ht="15.75" customHeight="1">
      <c r="A649" s="177"/>
      <c r="B649" s="178"/>
      <c r="C649" s="178"/>
      <c r="D649" s="178"/>
      <c r="E649" s="178"/>
      <c r="F649" s="178"/>
      <c r="G649" s="179"/>
      <c r="H649" s="178"/>
      <c r="I649" s="180"/>
    </row>
    <row r="650" spans="1:9" ht="15.75" customHeight="1">
      <c r="A650" s="177"/>
      <c r="B650" s="178"/>
      <c r="C650" s="178"/>
      <c r="D650" s="178"/>
      <c r="E650" s="178"/>
      <c r="F650" s="178"/>
      <c r="G650" s="179"/>
      <c r="H650" s="178"/>
      <c r="I650" s="180"/>
    </row>
    <row r="651" spans="1:9" ht="15.75" customHeight="1">
      <c r="A651" s="177"/>
      <c r="B651" s="178"/>
      <c r="C651" s="178"/>
      <c r="D651" s="178"/>
      <c r="E651" s="178"/>
      <c r="F651" s="178"/>
      <c r="G651" s="179"/>
      <c r="H651" s="178"/>
      <c r="I651" s="180"/>
    </row>
    <row r="652" spans="1:9" ht="15.75" customHeight="1">
      <c r="A652" s="177"/>
      <c r="B652" s="178"/>
      <c r="C652" s="178"/>
      <c r="D652" s="178"/>
      <c r="E652" s="178"/>
      <c r="F652" s="178"/>
      <c r="G652" s="179"/>
      <c r="H652" s="178"/>
      <c r="I652" s="180"/>
    </row>
    <row r="653" spans="1:9" ht="15.75" customHeight="1">
      <c r="A653" s="177"/>
      <c r="B653" s="178"/>
      <c r="C653" s="178"/>
      <c r="D653" s="178"/>
      <c r="E653" s="178"/>
      <c r="F653" s="178"/>
      <c r="G653" s="179"/>
      <c r="H653" s="178"/>
      <c r="I653" s="180"/>
    </row>
    <row r="654" spans="1:9" ht="15.75" customHeight="1">
      <c r="A654" s="177"/>
      <c r="B654" s="178"/>
      <c r="C654" s="178"/>
      <c r="D654" s="178"/>
      <c r="E654" s="178"/>
      <c r="F654" s="178"/>
      <c r="G654" s="179"/>
      <c r="H654" s="178"/>
      <c r="I654" s="180"/>
    </row>
    <row r="655" spans="1:9" ht="15.75" customHeight="1">
      <c r="A655" s="177"/>
      <c r="B655" s="178"/>
      <c r="C655" s="178"/>
      <c r="D655" s="178"/>
      <c r="E655" s="178"/>
      <c r="F655" s="178"/>
      <c r="G655" s="179"/>
      <c r="H655" s="178"/>
      <c r="I655" s="180"/>
    </row>
    <row r="656" spans="1:9" ht="15.75" customHeight="1">
      <c r="A656" s="177"/>
      <c r="B656" s="178"/>
      <c r="C656" s="178"/>
      <c r="D656" s="178"/>
      <c r="E656" s="178"/>
      <c r="F656" s="178"/>
      <c r="G656" s="179"/>
      <c r="H656" s="178"/>
      <c r="I656" s="180"/>
    </row>
    <row r="657" spans="1:9" ht="15.75" customHeight="1">
      <c r="A657" s="177"/>
      <c r="B657" s="178"/>
      <c r="C657" s="178"/>
      <c r="D657" s="178"/>
      <c r="E657" s="178"/>
      <c r="F657" s="178"/>
      <c r="G657" s="179"/>
      <c r="H657" s="178"/>
      <c r="I657" s="180"/>
    </row>
    <row r="658" spans="1:9" ht="15.75" customHeight="1">
      <c r="A658" s="177"/>
      <c r="B658" s="178"/>
      <c r="C658" s="178"/>
      <c r="D658" s="178"/>
      <c r="E658" s="178"/>
      <c r="F658" s="178"/>
      <c r="G658" s="179"/>
      <c r="H658" s="178"/>
      <c r="I658" s="180"/>
    </row>
    <row r="659" spans="1:9" ht="15.75" customHeight="1">
      <c r="A659" s="177"/>
      <c r="B659" s="178"/>
      <c r="C659" s="178"/>
      <c r="D659" s="178"/>
      <c r="E659" s="178"/>
      <c r="F659" s="178"/>
      <c r="G659" s="179"/>
      <c r="H659" s="178"/>
      <c r="I659" s="180"/>
    </row>
    <row r="660" spans="1:9" ht="15.75" customHeight="1">
      <c r="A660" s="177"/>
      <c r="B660" s="178"/>
      <c r="C660" s="178"/>
      <c r="D660" s="178"/>
      <c r="E660" s="178"/>
      <c r="F660" s="178"/>
      <c r="G660" s="179"/>
      <c r="H660" s="178"/>
      <c r="I660" s="180"/>
    </row>
    <row r="661" spans="1:9" ht="15.75" customHeight="1">
      <c r="A661" s="177"/>
      <c r="B661" s="178"/>
      <c r="C661" s="178"/>
      <c r="D661" s="178"/>
      <c r="E661" s="178"/>
      <c r="F661" s="178"/>
      <c r="G661" s="179"/>
      <c r="H661" s="178"/>
      <c r="I661" s="180"/>
    </row>
    <row r="662" spans="1:9" ht="15.75" customHeight="1">
      <c r="A662" s="177"/>
      <c r="B662" s="178"/>
      <c r="C662" s="178"/>
      <c r="D662" s="178"/>
      <c r="E662" s="178"/>
      <c r="F662" s="178"/>
      <c r="G662" s="179"/>
      <c r="H662" s="178"/>
      <c r="I662" s="180"/>
    </row>
    <row r="663" spans="1:9" ht="15.75" customHeight="1">
      <c r="A663" s="177"/>
      <c r="B663" s="178"/>
      <c r="C663" s="178"/>
      <c r="D663" s="178"/>
      <c r="E663" s="178"/>
      <c r="F663" s="178"/>
      <c r="G663" s="179"/>
      <c r="H663" s="178"/>
      <c r="I663" s="180"/>
    </row>
    <row r="664" spans="1:9" ht="15.75" customHeight="1">
      <c r="A664" s="177"/>
      <c r="B664" s="178"/>
      <c r="C664" s="178"/>
      <c r="D664" s="178"/>
      <c r="E664" s="178"/>
      <c r="F664" s="178"/>
      <c r="G664" s="179"/>
      <c r="H664" s="178"/>
      <c r="I664" s="180"/>
    </row>
    <row r="665" spans="1:9" ht="15.75" customHeight="1">
      <c r="A665" s="177"/>
      <c r="B665" s="178"/>
      <c r="C665" s="178"/>
      <c r="D665" s="178"/>
      <c r="E665" s="178"/>
      <c r="F665" s="178"/>
      <c r="G665" s="179"/>
      <c r="H665" s="178"/>
      <c r="I665" s="180"/>
    </row>
    <row r="666" spans="1:9" ht="15.75" customHeight="1">
      <c r="A666" s="177"/>
      <c r="B666" s="178"/>
      <c r="C666" s="178"/>
      <c r="D666" s="178"/>
      <c r="E666" s="178"/>
      <c r="F666" s="178"/>
      <c r="G666" s="179"/>
      <c r="H666" s="178"/>
      <c r="I666" s="180"/>
    </row>
    <row r="667" spans="1:9" ht="15.75" customHeight="1">
      <c r="A667" s="177"/>
      <c r="B667" s="178"/>
      <c r="C667" s="178"/>
      <c r="D667" s="178"/>
      <c r="E667" s="178"/>
      <c r="F667" s="178"/>
      <c r="G667" s="179"/>
      <c r="H667" s="178"/>
      <c r="I667" s="180"/>
    </row>
    <row r="668" spans="1:9" ht="15.75" customHeight="1">
      <c r="A668" s="177"/>
      <c r="B668" s="178"/>
      <c r="C668" s="178"/>
      <c r="D668" s="178"/>
      <c r="E668" s="178"/>
      <c r="F668" s="178"/>
      <c r="G668" s="179"/>
      <c r="H668" s="178"/>
      <c r="I668" s="180"/>
    </row>
    <row r="669" spans="1:9" ht="15.75" customHeight="1">
      <c r="A669" s="177"/>
      <c r="B669" s="178"/>
      <c r="C669" s="178"/>
      <c r="D669" s="178"/>
      <c r="E669" s="178"/>
      <c r="F669" s="178"/>
      <c r="G669" s="179"/>
      <c r="H669" s="178"/>
      <c r="I669" s="180"/>
    </row>
    <row r="670" spans="1:9" ht="15.75" customHeight="1">
      <c r="A670" s="177"/>
      <c r="B670" s="178"/>
      <c r="C670" s="178"/>
      <c r="D670" s="178"/>
      <c r="E670" s="178"/>
      <c r="F670" s="178"/>
      <c r="G670" s="179"/>
      <c r="H670" s="178"/>
      <c r="I670" s="180"/>
    </row>
    <row r="671" spans="1:9" ht="15.75" customHeight="1">
      <c r="A671" s="177"/>
      <c r="B671" s="178"/>
      <c r="C671" s="178"/>
      <c r="D671" s="178"/>
      <c r="E671" s="178"/>
      <c r="F671" s="178"/>
      <c r="G671" s="179"/>
      <c r="H671" s="178"/>
      <c r="I671" s="180"/>
    </row>
    <row r="672" spans="1:9" ht="15.75" customHeight="1">
      <c r="A672" s="177"/>
      <c r="B672" s="178"/>
      <c r="C672" s="178"/>
      <c r="D672" s="178"/>
      <c r="E672" s="178"/>
      <c r="F672" s="178"/>
      <c r="G672" s="179"/>
      <c r="H672" s="178"/>
      <c r="I672" s="180"/>
    </row>
    <row r="673" spans="1:9" ht="15.75" customHeight="1">
      <c r="A673" s="177"/>
      <c r="B673" s="178"/>
      <c r="C673" s="178"/>
      <c r="D673" s="178"/>
      <c r="E673" s="178"/>
      <c r="F673" s="178"/>
      <c r="G673" s="179"/>
      <c r="H673" s="178"/>
      <c r="I673" s="180"/>
    </row>
    <row r="674" spans="1:9" ht="15.75" customHeight="1">
      <c r="A674" s="177"/>
      <c r="B674" s="178"/>
      <c r="C674" s="178"/>
      <c r="D674" s="178"/>
      <c r="E674" s="178"/>
      <c r="F674" s="178"/>
      <c r="G674" s="179"/>
      <c r="H674" s="178"/>
      <c r="I674" s="180"/>
    </row>
    <row r="675" spans="1:9" ht="15.75" customHeight="1">
      <c r="A675" s="177"/>
      <c r="B675" s="178"/>
      <c r="C675" s="178"/>
      <c r="D675" s="178"/>
      <c r="E675" s="178"/>
      <c r="F675" s="178"/>
      <c r="G675" s="179"/>
      <c r="H675" s="178"/>
      <c r="I675" s="180"/>
    </row>
    <row r="676" spans="1:9" ht="15.75" customHeight="1">
      <c r="A676" s="177"/>
      <c r="B676" s="178"/>
      <c r="C676" s="178"/>
      <c r="D676" s="178"/>
      <c r="E676" s="178"/>
      <c r="F676" s="178"/>
      <c r="G676" s="179"/>
      <c r="H676" s="178"/>
      <c r="I676" s="180"/>
    </row>
    <row r="677" spans="1:9" ht="15.75" customHeight="1">
      <c r="A677" s="177"/>
      <c r="B677" s="178"/>
      <c r="C677" s="178"/>
      <c r="D677" s="178"/>
      <c r="E677" s="178"/>
      <c r="F677" s="178"/>
      <c r="G677" s="179"/>
      <c r="H677" s="178"/>
      <c r="I677" s="180"/>
    </row>
    <row r="678" spans="1:9" ht="15.75" customHeight="1">
      <c r="A678" s="177"/>
      <c r="B678" s="178"/>
      <c r="C678" s="178"/>
      <c r="D678" s="178"/>
      <c r="E678" s="178"/>
      <c r="F678" s="178"/>
      <c r="G678" s="179"/>
      <c r="H678" s="178"/>
      <c r="I678" s="180"/>
    </row>
    <row r="679" spans="1:9" ht="15.75" customHeight="1">
      <c r="A679" s="177"/>
      <c r="B679" s="178"/>
      <c r="C679" s="178"/>
      <c r="D679" s="178"/>
      <c r="E679" s="178"/>
      <c r="F679" s="178"/>
      <c r="G679" s="179"/>
      <c r="H679" s="178"/>
      <c r="I679" s="180"/>
    </row>
    <row r="680" spans="1:9" ht="15.75" customHeight="1">
      <c r="A680" s="177"/>
      <c r="B680" s="178"/>
      <c r="C680" s="178"/>
      <c r="D680" s="178"/>
      <c r="E680" s="178"/>
      <c r="F680" s="178"/>
      <c r="G680" s="179"/>
      <c r="H680" s="178"/>
      <c r="I680" s="180"/>
    </row>
    <row r="681" spans="1:9" ht="15.75" customHeight="1">
      <c r="A681" s="177"/>
      <c r="B681" s="178"/>
      <c r="C681" s="178"/>
      <c r="D681" s="178"/>
      <c r="E681" s="178"/>
      <c r="F681" s="178"/>
      <c r="G681" s="179"/>
      <c r="H681" s="178"/>
      <c r="I681" s="180"/>
    </row>
    <row r="682" spans="1:9" ht="15.75" customHeight="1">
      <c r="A682" s="177"/>
      <c r="B682" s="178"/>
      <c r="C682" s="178"/>
      <c r="D682" s="178"/>
      <c r="E682" s="178"/>
      <c r="F682" s="178"/>
      <c r="G682" s="179"/>
      <c r="H682" s="178"/>
      <c r="I682" s="180"/>
    </row>
    <row r="683" spans="1:9" ht="15.75" customHeight="1">
      <c r="A683" s="177"/>
      <c r="B683" s="178"/>
      <c r="C683" s="178"/>
      <c r="D683" s="178"/>
      <c r="E683" s="178"/>
      <c r="F683" s="178"/>
      <c r="G683" s="179"/>
      <c r="H683" s="178"/>
      <c r="I683" s="180"/>
    </row>
    <row r="684" spans="1:9" ht="15.75" customHeight="1">
      <c r="A684" s="177"/>
      <c r="B684" s="178"/>
      <c r="C684" s="178"/>
      <c r="D684" s="178"/>
      <c r="E684" s="178"/>
      <c r="F684" s="178"/>
      <c r="G684" s="179"/>
      <c r="H684" s="178"/>
      <c r="I684" s="180"/>
    </row>
    <row r="685" spans="1:9" ht="15.75" customHeight="1">
      <c r="A685" s="177"/>
      <c r="B685" s="178"/>
      <c r="C685" s="178"/>
      <c r="D685" s="178"/>
      <c r="E685" s="178"/>
      <c r="F685" s="178"/>
      <c r="G685" s="179"/>
      <c r="H685" s="178"/>
      <c r="I685" s="180"/>
    </row>
    <row r="686" spans="1:9" ht="15.75" customHeight="1">
      <c r="A686" s="177"/>
      <c r="B686" s="178"/>
      <c r="C686" s="178"/>
      <c r="D686" s="178"/>
      <c r="E686" s="178"/>
      <c r="F686" s="178"/>
      <c r="G686" s="179"/>
      <c r="H686" s="178"/>
      <c r="I686" s="180"/>
    </row>
    <row r="687" spans="1:9" ht="15.75" customHeight="1">
      <c r="A687" s="177"/>
      <c r="B687" s="178"/>
      <c r="C687" s="178"/>
      <c r="D687" s="178"/>
      <c r="E687" s="178"/>
      <c r="F687" s="178"/>
      <c r="G687" s="179"/>
      <c r="H687" s="178"/>
      <c r="I687" s="180"/>
    </row>
    <row r="688" spans="1:9" ht="15.75" customHeight="1">
      <c r="A688" s="177"/>
      <c r="B688" s="178"/>
      <c r="C688" s="178"/>
      <c r="D688" s="178"/>
      <c r="E688" s="178"/>
      <c r="F688" s="178"/>
      <c r="G688" s="179"/>
      <c r="H688" s="178"/>
      <c r="I688" s="180"/>
    </row>
    <row r="689" spans="1:9" ht="15.75" customHeight="1">
      <c r="A689" s="177"/>
      <c r="B689" s="178"/>
      <c r="C689" s="178"/>
      <c r="D689" s="178"/>
      <c r="E689" s="178"/>
      <c r="F689" s="178"/>
      <c r="G689" s="179"/>
      <c r="H689" s="178"/>
      <c r="I689" s="180"/>
    </row>
    <row r="690" spans="1:9" ht="15.75" customHeight="1">
      <c r="A690" s="177"/>
      <c r="B690" s="178"/>
      <c r="C690" s="178"/>
      <c r="D690" s="178"/>
      <c r="E690" s="178"/>
      <c r="F690" s="178"/>
      <c r="G690" s="179"/>
      <c r="H690" s="178"/>
      <c r="I690" s="180"/>
    </row>
    <row r="691" spans="1:9" ht="15.75" customHeight="1">
      <c r="A691" s="177"/>
      <c r="B691" s="178"/>
      <c r="C691" s="178"/>
      <c r="D691" s="178"/>
      <c r="E691" s="178"/>
      <c r="F691" s="178"/>
      <c r="G691" s="179"/>
      <c r="H691" s="178"/>
      <c r="I691" s="180"/>
    </row>
    <row r="692" spans="1:9" ht="15.75" customHeight="1">
      <c r="A692" s="177"/>
      <c r="B692" s="178"/>
      <c r="C692" s="178"/>
      <c r="D692" s="178"/>
      <c r="E692" s="178"/>
      <c r="F692" s="178"/>
      <c r="G692" s="179"/>
      <c r="H692" s="178"/>
      <c r="I692" s="180"/>
    </row>
    <row r="693" spans="1:9" ht="15.75" customHeight="1">
      <c r="A693" s="177"/>
      <c r="B693" s="178"/>
      <c r="C693" s="178"/>
      <c r="D693" s="178"/>
      <c r="E693" s="178"/>
      <c r="F693" s="178"/>
      <c r="G693" s="179"/>
      <c r="H693" s="178"/>
      <c r="I693" s="180"/>
    </row>
    <row r="694" spans="1:9" ht="15.75" customHeight="1">
      <c r="A694" s="177"/>
      <c r="B694" s="178"/>
      <c r="C694" s="178"/>
      <c r="D694" s="178"/>
      <c r="E694" s="178"/>
      <c r="F694" s="178"/>
      <c r="G694" s="179"/>
      <c r="H694" s="178"/>
      <c r="I694" s="180"/>
    </row>
    <row r="695" spans="1:9" ht="15.75" customHeight="1">
      <c r="A695" s="177"/>
      <c r="B695" s="178"/>
      <c r="C695" s="178"/>
      <c r="D695" s="178"/>
      <c r="E695" s="178"/>
      <c r="F695" s="178"/>
      <c r="G695" s="179"/>
      <c r="H695" s="178"/>
      <c r="I695" s="180"/>
    </row>
    <row r="696" spans="1:9" ht="15.75" customHeight="1">
      <c r="A696" s="177"/>
      <c r="B696" s="178"/>
      <c r="C696" s="178"/>
      <c r="D696" s="178"/>
      <c r="E696" s="178"/>
      <c r="F696" s="178"/>
      <c r="G696" s="179"/>
      <c r="H696" s="178"/>
      <c r="I696" s="180"/>
    </row>
    <row r="697" spans="1:9" ht="15.75" customHeight="1">
      <c r="A697" s="177"/>
      <c r="B697" s="178"/>
      <c r="C697" s="178"/>
      <c r="D697" s="178"/>
      <c r="E697" s="178"/>
      <c r="F697" s="178"/>
      <c r="G697" s="179"/>
      <c r="H697" s="178"/>
      <c r="I697" s="180"/>
    </row>
    <row r="698" spans="1:9" ht="15.75" customHeight="1">
      <c r="A698" s="177"/>
      <c r="B698" s="178"/>
      <c r="C698" s="178"/>
      <c r="D698" s="178"/>
      <c r="E698" s="178"/>
      <c r="F698" s="178"/>
      <c r="G698" s="179"/>
      <c r="H698" s="178"/>
      <c r="I698" s="180"/>
    </row>
    <row r="699" spans="1:9" ht="15.75" customHeight="1">
      <c r="A699" s="177"/>
      <c r="B699" s="178"/>
      <c r="C699" s="178"/>
      <c r="D699" s="178"/>
      <c r="E699" s="178"/>
      <c r="F699" s="178"/>
      <c r="G699" s="179"/>
      <c r="H699" s="178"/>
      <c r="I699" s="180"/>
    </row>
    <row r="700" spans="1:9" ht="15.75" customHeight="1">
      <c r="A700" s="177"/>
      <c r="B700" s="178"/>
      <c r="C700" s="178"/>
      <c r="D700" s="178"/>
      <c r="E700" s="178"/>
      <c r="F700" s="178"/>
      <c r="G700" s="179"/>
      <c r="H700" s="178"/>
      <c r="I700" s="180"/>
    </row>
    <row r="701" spans="1:9" ht="15.75" customHeight="1">
      <c r="A701" s="177"/>
      <c r="B701" s="178"/>
      <c r="C701" s="178"/>
      <c r="D701" s="178"/>
      <c r="E701" s="178"/>
      <c r="F701" s="178"/>
      <c r="G701" s="179"/>
      <c r="H701" s="178"/>
      <c r="I701" s="180"/>
    </row>
    <row r="702" spans="1:9" ht="15.75" customHeight="1">
      <c r="A702" s="177"/>
      <c r="B702" s="178"/>
      <c r="C702" s="178"/>
      <c r="D702" s="178"/>
      <c r="E702" s="178"/>
      <c r="F702" s="178"/>
      <c r="G702" s="179"/>
      <c r="H702" s="178"/>
      <c r="I702" s="180"/>
    </row>
    <row r="703" spans="1:9" ht="15.75" customHeight="1">
      <c r="A703" s="177"/>
      <c r="B703" s="178"/>
      <c r="C703" s="178"/>
      <c r="D703" s="178"/>
      <c r="E703" s="178"/>
      <c r="F703" s="178"/>
      <c r="G703" s="179"/>
      <c r="H703" s="178"/>
      <c r="I703" s="180"/>
    </row>
    <row r="704" spans="1:9" ht="15.75" customHeight="1">
      <c r="A704" s="177"/>
      <c r="B704" s="178"/>
      <c r="C704" s="178"/>
      <c r="D704" s="178"/>
      <c r="E704" s="178"/>
      <c r="F704" s="178"/>
      <c r="G704" s="179"/>
      <c r="H704" s="178"/>
      <c r="I704" s="180"/>
    </row>
    <row r="705" spans="1:9" ht="15.75" customHeight="1">
      <c r="A705" s="177"/>
      <c r="B705" s="178"/>
      <c r="C705" s="178"/>
      <c r="D705" s="178"/>
      <c r="E705" s="178"/>
      <c r="F705" s="178"/>
      <c r="G705" s="179"/>
      <c r="H705" s="178"/>
      <c r="I705" s="180"/>
    </row>
    <row r="706" spans="1:9" ht="15.75" customHeight="1">
      <c r="A706" s="177"/>
      <c r="B706" s="178"/>
      <c r="C706" s="178"/>
      <c r="D706" s="178"/>
      <c r="E706" s="178"/>
      <c r="F706" s="178"/>
      <c r="G706" s="179"/>
      <c r="H706" s="178"/>
      <c r="I706" s="180"/>
    </row>
    <row r="707" spans="1:9" ht="15.75" customHeight="1">
      <c r="A707" s="177"/>
      <c r="B707" s="178"/>
      <c r="C707" s="178"/>
      <c r="D707" s="178"/>
      <c r="E707" s="178"/>
      <c r="F707" s="178"/>
      <c r="G707" s="179"/>
      <c r="H707" s="178"/>
      <c r="I707" s="180"/>
    </row>
    <row r="708" spans="1:9" ht="15.75" customHeight="1">
      <c r="A708" s="177"/>
      <c r="B708" s="178"/>
      <c r="C708" s="178"/>
      <c r="D708" s="178"/>
      <c r="E708" s="178"/>
      <c r="F708" s="178"/>
      <c r="G708" s="179"/>
      <c r="H708" s="178"/>
      <c r="I708" s="180"/>
    </row>
    <row r="709" spans="1:9" ht="15.75" customHeight="1">
      <c r="A709" s="177"/>
      <c r="B709" s="178"/>
      <c r="C709" s="178"/>
      <c r="D709" s="178"/>
      <c r="E709" s="178"/>
      <c r="F709" s="178"/>
      <c r="G709" s="179"/>
      <c r="H709" s="178"/>
      <c r="I709" s="180"/>
    </row>
    <row r="710" spans="1:9" ht="15.75" customHeight="1">
      <c r="A710" s="177"/>
      <c r="B710" s="178"/>
      <c r="C710" s="178"/>
      <c r="D710" s="178"/>
      <c r="E710" s="178"/>
      <c r="F710" s="178"/>
      <c r="G710" s="179"/>
      <c r="H710" s="178"/>
      <c r="I710" s="180"/>
    </row>
    <row r="711" spans="1:9" ht="15.75" customHeight="1">
      <c r="A711" s="177"/>
      <c r="B711" s="178"/>
      <c r="C711" s="178"/>
      <c r="D711" s="178"/>
      <c r="E711" s="178"/>
      <c r="F711" s="178"/>
      <c r="G711" s="179"/>
      <c r="H711" s="178"/>
      <c r="I711" s="180"/>
    </row>
    <row r="712" spans="1:9" ht="15.75" customHeight="1">
      <c r="A712" s="177"/>
      <c r="B712" s="178"/>
      <c r="C712" s="178"/>
      <c r="D712" s="178"/>
      <c r="E712" s="178"/>
      <c r="F712" s="178"/>
      <c r="G712" s="179"/>
      <c r="H712" s="178"/>
      <c r="I712" s="180"/>
    </row>
    <row r="713" spans="1:9" ht="15.75" customHeight="1">
      <c r="A713" s="177"/>
      <c r="B713" s="178"/>
      <c r="C713" s="178"/>
      <c r="D713" s="178"/>
      <c r="E713" s="178"/>
      <c r="F713" s="178"/>
      <c r="G713" s="179"/>
      <c r="H713" s="178"/>
      <c r="I713" s="180"/>
    </row>
    <row r="714" spans="1:9" ht="15.75" customHeight="1">
      <c r="A714" s="177"/>
      <c r="B714" s="178"/>
      <c r="C714" s="178"/>
      <c r="D714" s="178"/>
      <c r="E714" s="178"/>
      <c r="F714" s="178"/>
      <c r="G714" s="179"/>
      <c r="H714" s="178"/>
      <c r="I714" s="180"/>
    </row>
    <row r="715" spans="1:9" ht="15.75" customHeight="1">
      <c r="A715" s="177"/>
      <c r="B715" s="178"/>
      <c r="C715" s="178"/>
      <c r="D715" s="178"/>
      <c r="E715" s="178"/>
      <c r="F715" s="178"/>
      <c r="G715" s="179"/>
      <c r="H715" s="178"/>
      <c r="I715" s="180"/>
    </row>
    <row r="716" spans="1:9" ht="15.75" customHeight="1">
      <c r="A716" s="177"/>
      <c r="B716" s="178"/>
      <c r="C716" s="178"/>
      <c r="D716" s="178"/>
      <c r="E716" s="178"/>
      <c r="F716" s="178"/>
      <c r="G716" s="179"/>
      <c r="H716" s="178"/>
      <c r="I716" s="180"/>
    </row>
    <row r="717" spans="1:9" ht="15.75" customHeight="1">
      <c r="A717" s="177"/>
      <c r="B717" s="178"/>
      <c r="C717" s="178"/>
      <c r="D717" s="178"/>
      <c r="E717" s="178"/>
      <c r="F717" s="178"/>
      <c r="G717" s="179"/>
      <c r="H717" s="178"/>
      <c r="I717" s="180"/>
    </row>
    <row r="718" spans="1:9" ht="15.75" customHeight="1">
      <c r="A718" s="177"/>
      <c r="B718" s="178"/>
      <c r="C718" s="178"/>
      <c r="D718" s="178"/>
      <c r="E718" s="178"/>
      <c r="F718" s="178"/>
      <c r="G718" s="179"/>
      <c r="H718" s="178"/>
      <c r="I718" s="180"/>
    </row>
    <row r="719" spans="1:9" ht="15.75" customHeight="1">
      <c r="A719" s="177"/>
      <c r="B719" s="178"/>
      <c r="C719" s="178"/>
      <c r="D719" s="178"/>
      <c r="E719" s="178"/>
      <c r="F719" s="178"/>
      <c r="G719" s="179"/>
      <c r="H719" s="178"/>
      <c r="I719" s="180"/>
    </row>
    <row r="720" spans="1:9" ht="15.75" customHeight="1">
      <c r="A720" s="177"/>
      <c r="B720" s="178"/>
      <c r="C720" s="178"/>
      <c r="D720" s="178"/>
      <c r="E720" s="178"/>
      <c r="F720" s="178"/>
      <c r="G720" s="179"/>
      <c r="H720" s="178"/>
      <c r="I720" s="180"/>
    </row>
    <row r="721" spans="1:9" ht="15.75" customHeight="1">
      <c r="A721" s="177"/>
      <c r="B721" s="178"/>
      <c r="C721" s="178"/>
      <c r="D721" s="178"/>
      <c r="E721" s="178"/>
      <c r="F721" s="178"/>
      <c r="G721" s="179"/>
      <c r="H721" s="178"/>
      <c r="I721" s="180"/>
    </row>
    <row r="722" spans="1:9" ht="15.75" customHeight="1">
      <c r="A722" s="177"/>
      <c r="B722" s="178"/>
      <c r="C722" s="178"/>
      <c r="D722" s="178"/>
      <c r="E722" s="178"/>
      <c r="F722" s="178"/>
      <c r="G722" s="179"/>
      <c r="H722" s="178"/>
      <c r="I722" s="180"/>
    </row>
    <row r="723" spans="1:9" ht="15.75" customHeight="1">
      <c r="A723" s="177"/>
      <c r="B723" s="178"/>
      <c r="C723" s="178"/>
      <c r="D723" s="178"/>
      <c r="E723" s="178"/>
      <c r="F723" s="178"/>
      <c r="G723" s="179"/>
      <c r="H723" s="178"/>
      <c r="I723" s="180"/>
    </row>
    <row r="724" spans="1:9" ht="15.75" customHeight="1">
      <c r="A724" s="177"/>
      <c r="B724" s="178"/>
      <c r="C724" s="178"/>
      <c r="D724" s="178"/>
      <c r="E724" s="178"/>
      <c r="F724" s="178"/>
      <c r="G724" s="179"/>
      <c r="H724" s="178"/>
      <c r="I724" s="180"/>
    </row>
    <row r="725" spans="1:9" ht="15.75" customHeight="1">
      <c r="A725" s="177"/>
      <c r="B725" s="178"/>
      <c r="C725" s="178"/>
      <c r="D725" s="178"/>
      <c r="E725" s="178"/>
      <c r="F725" s="178"/>
      <c r="G725" s="179"/>
      <c r="H725" s="178"/>
      <c r="I725" s="180"/>
    </row>
    <row r="726" spans="1:9" ht="15.75" customHeight="1">
      <c r="A726" s="177"/>
      <c r="B726" s="178"/>
      <c r="C726" s="178"/>
      <c r="D726" s="178"/>
      <c r="E726" s="178"/>
      <c r="F726" s="178"/>
      <c r="G726" s="179"/>
      <c r="H726" s="178"/>
      <c r="I726" s="180"/>
    </row>
    <row r="727" spans="1:9" ht="15.75" customHeight="1">
      <c r="A727" s="177"/>
      <c r="B727" s="178"/>
      <c r="C727" s="178"/>
      <c r="D727" s="178"/>
      <c r="E727" s="178"/>
      <c r="F727" s="178"/>
      <c r="G727" s="179"/>
      <c r="H727" s="178"/>
      <c r="I727" s="180"/>
    </row>
    <row r="728" spans="1:9" ht="15.75" customHeight="1">
      <c r="A728" s="177"/>
      <c r="B728" s="178"/>
      <c r="C728" s="178"/>
      <c r="D728" s="178"/>
      <c r="E728" s="178"/>
      <c r="F728" s="178"/>
      <c r="G728" s="179"/>
      <c r="H728" s="178"/>
      <c r="I728" s="180"/>
    </row>
    <row r="729" spans="1:9" ht="15.75" customHeight="1">
      <c r="A729" s="177"/>
      <c r="B729" s="178"/>
      <c r="C729" s="178"/>
      <c r="D729" s="178"/>
      <c r="E729" s="178"/>
      <c r="F729" s="178"/>
      <c r="G729" s="179"/>
      <c r="H729" s="178"/>
      <c r="I729" s="180"/>
    </row>
    <row r="730" spans="1:9" ht="15.75" customHeight="1">
      <c r="A730" s="177"/>
      <c r="B730" s="178"/>
      <c r="C730" s="178"/>
      <c r="D730" s="178"/>
      <c r="E730" s="178"/>
      <c r="F730" s="178"/>
      <c r="G730" s="179"/>
      <c r="H730" s="178"/>
      <c r="I730" s="180"/>
    </row>
    <row r="731" spans="1:9" ht="15.75" customHeight="1">
      <c r="A731" s="177"/>
      <c r="B731" s="178"/>
      <c r="C731" s="178"/>
      <c r="D731" s="178"/>
      <c r="E731" s="178"/>
      <c r="F731" s="178"/>
      <c r="G731" s="179"/>
      <c r="H731" s="178"/>
      <c r="I731" s="180"/>
    </row>
    <row r="732" spans="1:9" ht="15.75" customHeight="1">
      <c r="A732" s="177"/>
      <c r="B732" s="178"/>
      <c r="C732" s="178"/>
      <c r="D732" s="178"/>
      <c r="E732" s="178"/>
      <c r="F732" s="178"/>
      <c r="G732" s="179"/>
      <c r="H732" s="178"/>
      <c r="I732" s="180"/>
    </row>
    <row r="733" spans="1:9" ht="15.75" customHeight="1">
      <c r="A733" s="177"/>
      <c r="B733" s="178"/>
      <c r="C733" s="178"/>
      <c r="D733" s="178"/>
      <c r="E733" s="178"/>
      <c r="F733" s="178"/>
      <c r="G733" s="179"/>
      <c r="H733" s="178"/>
      <c r="I733" s="180"/>
    </row>
    <row r="734" spans="1:9" ht="15.75" customHeight="1">
      <c r="A734" s="177"/>
      <c r="B734" s="178"/>
      <c r="C734" s="178"/>
      <c r="D734" s="178"/>
      <c r="E734" s="178"/>
      <c r="F734" s="178"/>
      <c r="G734" s="179"/>
      <c r="H734" s="178"/>
      <c r="I734" s="180"/>
    </row>
    <row r="735" spans="1:9" ht="15.75" customHeight="1">
      <c r="A735" s="177"/>
      <c r="B735" s="178"/>
      <c r="C735" s="178"/>
      <c r="D735" s="178"/>
      <c r="E735" s="178"/>
      <c r="F735" s="178"/>
      <c r="G735" s="179"/>
      <c r="H735" s="178"/>
      <c r="I735" s="180"/>
    </row>
    <row r="736" spans="1:9" ht="15.75" customHeight="1">
      <c r="A736" s="177"/>
      <c r="B736" s="178"/>
      <c r="C736" s="178"/>
      <c r="D736" s="178"/>
      <c r="E736" s="178"/>
      <c r="F736" s="178"/>
      <c r="G736" s="179"/>
      <c r="H736" s="178"/>
      <c r="I736" s="180"/>
    </row>
    <row r="737" spans="1:9" ht="15.75" customHeight="1">
      <c r="A737" s="177"/>
      <c r="B737" s="178"/>
      <c r="C737" s="178"/>
      <c r="D737" s="178"/>
      <c r="E737" s="178"/>
      <c r="F737" s="178"/>
      <c r="G737" s="179"/>
      <c r="H737" s="178"/>
      <c r="I737" s="180"/>
    </row>
    <row r="738" spans="1:9" ht="15.75" customHeight="1">
      <c r="A738" s="177"/>
      <c r="B738" s="178"/>
      <c r="C738" s="178"/>
      <c r="D738" s="178"/>
      <c r="E738" s="178"/>
      <c r="F738" s="178"/>
      <c r="G738" s="179"/>
      <c r="H738" s="178"/>
      <c r="I738" s="180"/>
    </row>
    <row r="739" spans="1:9" ht="15.75" customHeight="1">
      <c r="A739" s="177"/>
      <c r="B739" s="178"/>
      <c r="C739" s="178"/>
      <c r="D739" s="178"/>
      <c r="E739" s="178"/>
      <c r="F739" s="178"/>
      <c r="G739" s="179"/>
      <c r="H739" s="178"/>
      <c r="I739" s="180"/>
    </row>
    <row r="740" spans="1:9" ht="15.75" customHeight="1">
      <c r="A740" s="177"/>
      <c r="B740" s="178"/>
      <c r="C740" s="178"/>
      <c r="D740" s="178"/>
      <c r="E740" s="178"/>
      <c r="F740" s="178"/>
      <c r="G740" s="179"/>
      <c r="H740" s="178"/>
      <c r="I740" s="180"/>
    </row>
    <row r="741" spans="1:9" ht="15.75" customHeight="1">
      <c r="A741" s="177"/>
      <c r="B741" s="178"/>
      <c r="C741" s="178"/>
      <c r="D741" s="178"/>
      <c r="E741" s="178"/>
      <c r="F741" s="178"/>
      <c r="G741" s="179"/>
      <c r="H741" s="178"/>
      <c r="I741" s="180"/>
    </row>
    <row r="742" spans="1:9" ht="15.75" customHeight="1">
      <c r="A742" s="177"/>
      <c r="B742" s="178"/>
      <c r="C742" s="178"/>
      <c r="D742" s="178"/>
      <c r="E742" s="178"/>
      <c r="F742" s="178"/>
      <c r="G742" s="179"/>
      <c r="H742" s="178"/>
      <c r="I742" s="180"/>
    </row>
    <row r="743" spans="1:9" ht="15.75" customHeight="1">
      <c r="A743" s="177"/>
      <c r="B743" s="178"/>
      <c r="C743" s="178"/>
      <c r="D743" s="178"/>
      <c r="E743" s="178"/>
      <c r="F743" s="178"/>
      <c r="G743" s="179"/>
      <c r="H743" s="178"/>
      <c r="I743" s="180"/>
    </row>
    <row r="744" spans="1:9" ht="15.75" customHeight="1">
      <c r="A744" s="177"/>
      <c r="B744" s="178"/>
      <c r="C744" s="178"/>
      <c r="D744" s="178"/>
      <c r="E744" s="178"/>
      <c r="F744" s="178"/>
      <c r="G744" s="179"/>
      <c r="H744" s="178"/>
      <c r="I744" s="180"/>
    </row>
    <row r="745" spans="1:9" ht="15.75" customHeight="1">
      <c r="A745" s="177"/>
      <c r="B745" s="178"/>
      <c r="C745" s="178"/>
      <c r="D745" s="178"/>
      <c r="E745" s="178"/>
      <c r="F745" s="178"/>
      <c r="G745" s="179"/>
      <c r="H745" s="178"/>
      <c r="I745" s="180"/>
    </row>
    <row r="746" spans="1:9" ht="15.75" customHeight="1">
      <c r="A746" s="177"/>
      <c r="B746" s="178"/>
      <c r="C746" s="178"/>
      <c r="D746" s="178"/>
      <c r="E746" s="178"/>
      <c r="F746" s="178"/>
      <c r="G746" s="179"/>
      <c r="H746" s="178"/>
      <c r="I746" s="180"/>
    </row>
    <row r="747" spans="1:9" ht="15.75" customHeight="1">
      <c r="A747" s="177"/>
      <c r="B747" s="178"/>
      <c r="C747" s="178"/>
      <c r="D747" s="178"/>
      <c r="E747" s="178"/>
      <c r="F747" s="178"/>
      <c r="G747" s="179"/>
      <c r="H747" s="178"/>
      <c r="I747" s="180"/>
    </row>
    <row r="748" spans="1:9" ht="15.75" customHeight="1">
      <c r="A748" s="177"/>
      <c r="B748" s="178"/>
      <c r="C748" s="178"/>
      <c r="D748" s="178"/>
      <c r="E748" s="178"/>
      <c r="F748" s="178"/>
      <c r="G748" s="179"/>
      <c r="H748" s="178"/>
      <c r="I748" s="180"/>
    </row>
    <row r="749" spans="1:9" ht="15.75" customHeight="1">
      <c r="A749" s="177"/>
      <c r="B749" s="178"/>
      <c r="C749" s="178"/>
      <c r="D749" s="178"/>
      <c r="E749" s="178"/>
      <c r="F749" s="178"/>
      <c r="G749" s="179"/>
      <c r="H749" s="178"/>
      <c r="I749" s="180"/>
    </row>
    <row r="750" spans="1:9" ht="15.75" customHeight="1">
      <c r="A750" s="177"/>
      <c r="B750" s="178"/>
      <c r="C750" s="178"/>
      <c r="D750" s="178"/>
      <c r="E750" s="178"/>
      <c r="F750" s="178"/>
      <c r="G750" s="179"/>
      <c r="H750" s="178"/>
      <c r="I750" s="180"/>
    </row>
    <row r="751" spans="1:9" ht="15.75" customHeight="1">
      <c r="A751" s="177"/>
      <c r="B751" s="178"/>
      <c r="C751" s="178"/>
      <c r="D751" s="178"/>
      <c r="E751" s="178"/>
      <c r="F751" s="178"/>
      <c r="G751" s="179"/>
      <c r="H751" s="178"/>
      <c r="I751" s="180"/>
    </row>
    <row r="752" spans="1:9" ht="15.75" customHeight="1">
      <c r="A752" s="177"/>
      <c r="B752" s="178"/>
      <c r="C752" s="178"/>
      <c r="D752" s="178"/>
      <c r="E752" s="178"/>
      <c r="F752" s="178"/>
      <c r="G752" s="179"/>
      <c r="H752" s="178"/>
      <c r="I752" s="180"/>
    </row>
    <row r="753" spans="1:9" ht="15.75" customHeight="1">
      <c r="A753" s="177"/>
      <c r="B753" s="178"/>
      <c r="C753" s="178"/>
      <c r="D753" s="178"/>
      <c r="E753" s="178"/>
      <c r="F753" s="178"/>
      <c r="G753" s="179"/>
      <c r="H753" s="178"/>
      <c r="I753" s="180"/>
    </row>
    <row r="754" spans="1:9" ht="15.75" customHeight="1">
      <c r="A754" s="177"/>
      <c r="B754" s="178"/>
      <c r="C754" s="178"/>
      <c r="D754" s="178"/>
      <c r="E754" s="178"/>
      <c r="F754" s="178"/>
      <c r="G754" s="179"/>
      <c r="H754" s="178"/>
      <c r="I754" s="180"/>
    </row>
    <row r="755" spans="1:9" ht="15.75" customHeight="1">
      <c r="A755" s="177"/>
      <c r="B755" s="178"/>
      <c r="C755" s="178"/>
      <c r="D755" s="178"/>
      <c r="E755" s="178"/>
      <c r="F755" s="178"/>
      <c r="G755" s="179"/>
      <c r="H755" s="178"/>
      <c r="I755" s="180"/>
    </row>
    <row r="756" spans="1:9" ht="15.75" customHeight="1">
      <c r="A756" s="177"/>
      <c r="B756" s="178"/>
      <c r="C756" s="178"/>
      <c r="D756" s="178"/>
      <c r="E756" s="178"/>
      <c r="F756" s="178"/>
      <c r="G756" s="179"/>
      <c r="H756" s="178"/>
      <c r="I756" s="180"/>
    </row>
    <row r="757" spans="1:9" ht="15.75" customHeight="1">
      <c r="A757" s="177"/>
      <c r="B757" s="178"/>
      <c r="C757" s="178"/>
      <c r="D757" s="178"/>
      <c r="E757" s="178"/>
      <c r="F757" s="178"/>
      <c r="G757" s="179"/>
      <c r="H757" s="178"/>
      <c r="I757" s="180"/>
    </row>
    <row r="758" spans="1:9" ht="15.75" customHeight="1">
      <c r="A758" s="177"/>
      <c r="B758" s="178"/>
      <c r="C758" s="178"/>
      <c r="D758" s="178"/>
      <c r="E758" s="178"/>
      <c r="F758" s="178"/>
      <c r="G758" s="179"/>
      <c r="H758" s="178"/>
      <c r="I758" s="180"/>
    </row>
    <row r="759" spans="1:9" ht="15.75" customHeight="1">
      <c r="A759" s="177"/>
      <c r="B759" s="178"/>
      <c r="C759" s="178"/>
      <c r="D759" s="178"/>
      <c r="E759" s="178"/>
      <c r="F759" s="178"/>
      <c r="G759" s="179"/>
      <c r="H759" s="178"/>
      <c r="I759" s="180"/>
    </row>
    <row r="760" spans="1:9" ht="15.75" customHeight="1">
      <c r="A760" s="177"/>
      <c r="B760" s="178"/>
      <c r="C760" s="178"/>
      <c r="D760" s="178"/>
      <c r="E760" s="178"/>
      <c r="F760" s="178"/>
      <c r="G760" s="179"/>
      <c r="H760" s="178"/>
      <c r="I760" s="180"/>
    </row>
    <row r="761" spans="1:9" ht="15.75" customHeight="1">
      <c r="A761" s="177"/>
      <c r="B761" s="178"/>
      <c r="C761" s="178"/>
      <c r="D761" s="178"/>
      <c r="E761" s="178"/>
      <c r="F761" s="178"/>
      <c r="G761" s="179"/>
      <c r="H761" s="178"/>
      <c r="I761" s="180"/>
    </row>
    <row r="762" spans="1:9" ht="15.75" customHeight="1">
      <c r="A762" s="177"/>
      <c r="B762" s="178"/>
      <c r="C762" s="178"/>
      <c r="D762" s="178"/>
      <c r="E762" s="178"/>
      <c r="F762" s="178"/>
      <c r="G762" s="179"/>
      <c r="H762" s="178"/>
      <c r="I762" s="180"/>
    </row>
    <row r="763" spans="1:9" ht="15.75" customHeight="1">
      <c r="A763" s="177"/>
      <c r="B763" s="178"/>
      <c r="C763" s="178"/>
      <c r="D763" s="178"/>
      <c r="E763" s="178"/>
      <c r="F763" s="178"/>
      <c r="G763" s="179"/>
      <c r="H763" s="178"/>
      <c r="I763" s="180"/>
    </row>
    <row r="764" spans="1:9" ht="15.75" customHeight="1">
      <c r="A764" s="177"/>
      <c r="B764" s="178"/>
      <c r="C764" s="178"/>
      <c r="D764" s="178"/>
      <c r="E764" s="178"/>
      <c r="F764" s="178"/>
      <c r="G764" s="179"/>
      <c r="H764" s="178"/>
      <c r="I764" s="180"/>
    </row>
    <row r="765" spans="1:9" ht="15.75" customHeight="1">
      <c r="A765" s="177"/>
      <c r="B765" s="178"/>
      <c r="C765" s="178"/>
      <c r="D765" s="178"/>
      <c r="E765" s="178"/>
      <c r="F765" s="178"/>
      <c r="G765" s="179"/>
      <c r="H765" s="178"/>
      <c r="I765" s="180"/>
    </row>
    <row r="766" spans="1:9" ht="15.75" customHeight="1">
      <c r="A766" s="177"/>
      <c r="B766" s="178"/>
      <c r="C766" s="178"/>
      <c r="D766" s="178"/>
      <c r="E766" s="178"/>
      <c r="F766" s="178"/>
      <c r="G766" s="179"/>
      <c r="H766" s="178"/>
      <c r="I766" s="180"/>
    </row>
    <row r="767" spans="1:9" ht="15.75" customHeight="1">
      <c r="A767" s="177"/>
      <c r="B767" s="178"/>
      <c r="C767" s="178"/>
      <c r="D767" s="178"/>
      <c r="E767" s="178"/>
      <c r="F767" s="178"/>
      <c r="G767" s="179"/>
      <c r="H767" s="178"/>
      <c r="I767" s="180"/>
    </row>
    <row r="768" spans="1:9" ht="15.75" customHeight="1">
      <c r="A768" s="177"/>
      <c r="B768" s="178"/>
      <c r="C768" s="178"/>
      <c r="D768" s="178"/>
      <c r="E768" s="178"/>
      <c r="F768" s="178"/>
      <c r="G768" s="179"/>
      <c r="H768" s="178"/>
      <c r="I768" s="180"/>
    </row>
    <row r="769" spans="1:9" ht="15.75" customHeight="1">
      <c r="A769" s="177"/>
      <c r="B769" s="178"/>
      <c r="C769" s="178"/>
      <c r="D769" s="178"/>
      <c r="E769" s="178"/>
      <c r="F769" s="178"/>
      <c r="G769" s="179"/>
      <c r="H769" s="178"/>
      <c r="I769" s="180"/>
    </row>
    <row r="770" spans="1:9" ht="15.75" customHeight="1">
      <c r="A770" s="177"/>
      <c r="B770" s="178"/>
      <c r="C770" s="178"/>
      <c r="D770" s="178"/>
      <c r="E770" s="178"/>
      <c r="F770" s="178"/>
      <c r="G770" s="179"/>
      <c r="H770" s="178"/>
      <c r="I770" s="180"/>
    </row>
    <row r="771" spans="1:9" ht="15.75" customHeight="1">
      <c r="A771" s="177"/>
      <c r="B771" s="178"/>
      <c r="C771" s="178"/>
      <c r="D771" s="178"/>
      <c r="E771" s="178"/>
      <c r="F771" s="178"/>
      <c r="G771" s="179"/>
      <c r="H771" s="178"/>
      <c r="I771" s="180"/>
    </row>
    <row r="772" spans="1:9" ht="15.75" customHeight="1">
      <c r="A772" s="177"/>
      <c r="B772" s="178"/>
      <c r="C772" s="178"/>
      <c r="D772" s="178"/>
      <c r="E772" s="178"/>
      <c r="F772" s="178"/>
      <c r="G772" s="179"/>
      <c r="H772" s="178"/>
      <c r="I772" s="180"/>
    </row>
    <row r="773" spans="1:9" ht="15.75" customHeight="1">
      <c r="A773" s="177"/>
      <c r="B773" s="178"/>
      <c r="C773" s="178"/>
      <c r="D773" s="178"/>
      <c r="E773" s="178"/>
      <c r="F773" s="178"/>
      <c r="G773" s="179"/>
      <c r="H773" s="178"/>
      <c r="I773" s="180"/>
    </row>
    <row r="774" spans="1:9" ht="15.75" customHeight="1">
      <c r="A774" s="177"/>
      <c r="B774" s="178"/>
      <c r="C774" s="178"/>
      <c r="D774" s="178"/>
      <c r="E774" s="178"/>
      <c r="F774" s="178"/>
      <c r="G774" s="179"/>
      <c r="H774" s="178"/>
      <c r="I774" s="180"/>
    </row>
    <row r="775" spans="1:9" ht="15.75" customHeight="1">
      <c r="A775" s="177"/>
      <c r="B775" s="178"/>
      <c r="C775" s="178"/>
      <c r="D775" s="178"/>
      <c r="E775" s="178"/>
      <c r="F775" s="178"/>
      <c r="G775" s="179"/>
      <c r="H775" s="178"/>
      <c r="I775" s="180"/>
    </row>
    <row r="776" spans="1:9" ht="15.75" customHeight="1">
      <c r="A776" s="177"/>
      <c r="B776" s="178"/>
      <c r="C776" s="178"/>
      <c r="D776" s="178"/>
      <c r="E776" s="178"/>
      <c r="F776" s="178"/>
      <c r="G776" s="179"/>
      <c r="H776" s="178"/>
      <c r="I776" s="180"/>
    </row>
    <row r="777" spans="1:9" ht="15.75" customHeight="1">
      <c r="A777" s="177"/>
      <c r="B777" s="178"/>
      <c r="C777" s="178"/>
      <c r="D777" s="178"/>
      <c r="E777" s="178"/>
      <c r="F777" s="178"/>
      <c r="G777" s="179"/>
      <c r="H777" s="178"/>
      <c r="I777" s="180"/>
    </row>
    <row r="778" spans="1:9" ht="15.75" customHeight="1">
      <c r="A778" s="177"/>
      <c r="B778" s="178"/>
      <c r="C778" s="178"/>
      <c r="D778" s="178"/>
      <c r="E778" s="178"/>
      <c r="F778" s="178"/>
      <c r="G778" s="179"/>
      <c r="H778" s="178"/>
      <c r="I778" s="180"/>
    </row>
    <row r="779" spans="1:9" ht="15.75" customHeight="1">
      <c r="A779" s="177"/>
      <c r="B779" s="178"/>
      <c r="C779" s="178"/>
      <c r="D779" s="178"/>
      <c r="E779" s="178"/>
      <c r="F779" s="178"/>
      <c r="G779" s="179"/>
      <c r="H779" s="178"/>
      <c r="I779" s="180"/>
    </row>
    <row r="780" spans="1:9" ht="15.75" customHeight="1">
      <c r="A780" s="177"/>
      <c r="B780" s="178"/>
      <c r="C780" s="178"/>
      <c r="D780" s="178"/>
      <c r="E780" s="178"/>
      <c r="F780" s="178"/>
      <c r="G780" s="179"/>
      <c r="H780" s="178"/>
      <c r="I780" s="180"/>
    </row>
    <row r="781" spans="1:9" ht="15.75" customHeight="1">
      <c r="A781" s="177"/>
      <c r="B781" s="178"/>
      <c r="C781" s="178"/>
      <c r="D781" s="178"/>
      <c r="E781" s="178"/>
      <c r="F781" s="178"/>
      <c r="G781" s="179"/>
      <c r="H781" s="178"/>
      <c r="I781" s="180"/>
    </row>
    <row r="782" spans="1:9" ht="15.75" customHeight="1">
      <c r="A782" s="177"/>
      <c r="B782" s="178"/>
      <c r="C782" s="178"/>
      <c r="D782" s="178"/>
      <c r="E782" s="178"/>
      <c r="F782" s="178"/>
      <c r="G782" s="179"/>
      <c r="H782" s="178"/>
      <c r="I782" s="180"/>
    </row>
    <row r="783" spans="1:9" ht="15.75" customHeight="1">
      <c r="A783" s="177"/>
      <c r="B783" s="178"/>
      <c r="C783" s="178"/>
      <c r="D783" s="178"/>
      <c r="E783" s="178"/>
      <c r="F783" s="178"/>
      <c r="G783" s="179"/>
      <c r="H783" s="178"/>
      <c r="I783" s="180"/>
    </row>
    <row r="784" spans="1:9" ht="15.75" customHeight="1">
      <c r="A784" s="177"/>
      <c r="B784" s="178"/>
      <c r="C784" s="178"/>
      <c r="D784" s="178"/>
      <c r="E784" s="178"/>
      <c r="F784" s="178"/>
      <c r="G784" s="179"/>
      <c r="H784" s="178"/>
      <c r="I784" s="180"/>
    </row>
    <row r="785" spans="1:9" ht="15.75" customHeight="1">
      <c r="A785" s="177"/>
      <c r="B785" s="178"/>
      <c r="C785" s="178"/>
      <c r="D785" s="178"/>
      <c r="E785" s="178"/>
      <c r="F785" s="178"/>
      <c r="G785" s="179"/>
      <c r="H785" s="178"/>
      <c r="I785" s="180"/>
    </row>
    <row r="786" spans="1:9" ht="15.75" customHeight="1">
      <c r="A786" s="177"/>
      <c r="B786" s="178"/>
      <c r="C786" s="178"/>
      <c r="D786" s="178"/>
      <c r="E786" s="178"/>
      <c r="F786" s="178"/>
      <c r="G786" s="179"/>
      <c r="H786" s="178"/>
      <c r="I786" s="180"/>
    </row>
    <row r="787" spans="1:9" ht="15.75" customHeight="1">
      <c r="A787" s="177"/>
      <c r="B787" s="178"/>
      <c r="C787" s="178"/>
      <c r="D787" s="178"/>
      <c r="E787" s="178"/>
      <c r="F787" s="178"/>
      <c r="G787" s="179"/>
      <c r="H787" s="178"/>
      <c r="I787" s="180"/>
    </row>
    <row r="788" spans="1:9" ht="15.75" customHeight="1">
      <c r="A788" s="177"/>
      <c r="B788" s="178"/>
      <c r="C788" s="178"/>
      <c r="D788" s="178"/>
      <c r="E788" s="178"/>
      <c r="F788" s="178"/>
      <c r="G788" s="179"/>
      <c r="H788" s="178"/>
      <c r="I788" s="180"/>
    </row>
    <row r="789" spans="1:9" ht="15.75" customHeight="1">
      <c r="A789" s="177"/>
      <c r="B789" s="178"/>
      <c r="C789" s="178"/>
      <c r="D789" s="178"/>
      <c r="E789" s="178"/>
      <c r="F789" s="178"/>
      <c r="G789" s="179"/>
      <c r="H789" s="178"/>
      <c r="I789" s="180"/>
    </row>
    <row r="790" spans="1:9" ht="15.75" customHeight="1">
      <c r="A790" s="177"/>
      <c r="B790" s="178"/>
      <c r="C790" s="178"/>
      <c r="D790" s="178"/>
      <c r="E790" s="178"/>
      <c r="F790" s="178"/>
      <c r="G790" s="179"/>
      <c r="H790" s="178"/>
      <c r="I790" s="180"/>
    </row>
    <row r="791" spans="1:9" ht="15.75" customHeight="1">
      <c r="A791" s="177"/>
      <c r="B791" s="178"/>
      <c r="C791" s="178"/>
      <c r="D791" s="178"/>
      <c r="E791" s="178"/>
      <c r="F791" s="178"/>
      <c r="G791" s="179"/>
      <c r="H791" s="178"/>
      <c r="I791" s="180"/>
    </row>
    <row r="792" spans="1:9" ht="15.75" customHeight="1">
      <c r="A792" s="177"/>
      <c r="B792" s="178"/>
      <c r="C792" s="178"/>
      <c r="D792" s="178"/>
      <c r="E792" s="178"/>
      <c r="F792" s="178"/>
      <c r="G792" s="179"/>
      <c r="H792" s="178"/>
      <c r="I792" s="180"/>
    </row>
    <row r="793" spans="1:9" ht="15.75" customHeight="1">
      <c r="A793" s="177"/>
      <c r="B793" s="178"/>
      <c r="C793" s="178"/>
      <c r="D793" s="178"/>
      <c r="E793" s="178"/>
      <c r="F793" s="178"/>
      <c r="G793" s="179"/>
      <c r="H793" s="178"/>
      <c r="I793" s="180"/>
    </row>
    <row r="794" spans="1:9" ht="15.75" customHeight="1">
      <c r="A794" s="177"/>
      <c r="B794" s="178"/>
      <c r="C794" s="178"/>
      <c r="D794" s="178"/>
      <c r="E794" s="178"/>
      <c r="F794" s="178"/>
      <c r="G794" s="179"/>
      <c r="H794" s="178"/>
      <c r="I794" s="180"/>
    </row>
    <row r="795" spans="1:9" ht="15.75" customHeight="1">
      <c r="A795" s="177"/>
      <c r="B795" s="178"/>
      <c r="C795" s="178"/>
      <c r="D795" s="178"/>
      <c r="E795" s="178"/>
      <c r="F795" s="178"/>
      <c r="G795" s="179"/>
      <c r="H795" s="178"/>
      <c r="I795" s="180"/>
    </row>
    <row r="796" spans="1:9" ht="15.75" customHeight="1">
      <c r="A796" s="177"/>
      <c r="B796" s="178"/>
      <c r="C796" s="178"/>
      <c r="D796" s="178"/>
      <c r="E796" s="178"/>
      <c r="F796" s="178"/>
      <c r="G796" s="179"/>
      <c r="H796" s="178"/>
      <c r="I796" s="180"/>
    </row>
    <row r="797" spans="1:9" ht="15.75" customHeight="1">
      <c r="A797" s="177"/>
      <c r="B797" s="178"/>
      <c r="C797" s="178"/>
      <c r="D797" s="178"/>
      <c r="E797" s="178"/>
      <c r="F797" s="178"/>
      <c r="G797" s="179"/>
      <c r="H797" s="178"/>
      <c r="I797" s="180"/>
    </row>
    <row r="798" spans="1:9" ht="15.75" customHeight="1">
      <c r="A798" s="177"/>
      <c r="B798" s="178"/>
      <c r="C798" s="178"/>
      <c r="D798" s="178"/>
      <c r="E798" s="178"/>
      <c r="F798" s="178"/>
      <c r="G798" s="179"/>
      <c r="H798" s="178"/>
      <c r="I798" s="180"/>
    </row>
    <row r="799" spans="1:9" ht="15.75" customHeight="1">
      <c r="A799" s="177"/>
      <c r="B799" s="178"/>
      <c r="C799" s="178"/>
      <c r="D799" s="178"/>
      <c r="E799" s="178"/>
      <c r="F799" s="178"/>
      <c r="G799" s="179"/>
      <c r="H799" s="178"/>
      <c r="I799" s="180"/>
    </row>
    <row r="800" spans="1:9" ht="15.75" customHeight="1">
      <c r="A800" s="177"/>
      <c r="B800" s="178"/>
      <c r="C800" s="178"/>
      <c r="D800" s="178"/>
      <c r="E800" s="178"/>
      <c r="F800" s="178"/>
      <c r="G800" s="179"/>
      <c r="H800" s="178"/>
      <c r="I800" s="180"/>
    </row>
    <row r="801" spans="1:9" ht="15.75" customHeight="1">
      <c r="A801" s="177"/>
      <c r="B801" s="178"/>
      <c r="C801" s="178"/>
      <c r="D801" s="178"/>
      <c r="E801" s="178"/>
      <c r="F801" s="178"/>
      <c r="G801" s="179"/>
      <c r="H801" s="178"/>
      <c r="I801" s="180"/>
    </row>
    <row r="802" spans="1:9" ht="15.75" customHeight="1">
      <c r="A802" s="177"/>
      <c r="B802" s="178"/>
      <c r="C802" s="178"/>
      <c r="D802" s="178"/>
      <c r="E802" s="178"/>
      <c r="F802" s="178"/>
      <c r="G802" s="179"/>
      <c r="H802" s="178"/>
      <c r="I802" s="180"/>
    </row>
    <row r="803" spans="1:9" ht="15.75" customHeight="1">
      <c r="A803" s="177"/>
      <c r="B803" s="178"/>
      <c r="C803" s="178"/>
      <c r="D803" s="178"/>
      <c r="E803" s="178"/>
      <c r="F803" s="178"/>
      <c r="G803" s="179"/>
      <c r="H803" s="178"/>
      <c r="I803" s="180"/>
    </row>
    <row r="804" spans="1:9" ht="15.75" customHeight="1">
      <c r="A804" s="177"/>
      <c r="B804" s="178"/>
      <c r="C804" s="178"/>
      <c r="D804" s="178"/>
      <c r="E804" s="178"/>
      <c r="F804" s="178"/>
      <c r="G804" s="179"/>
      <c r="H804" s="178"/>
      <c r="I804" s="180"/>
    </row>
    <row r="805" spans="1:9" ht="15.75" customHeight="1">
      <c r="A805" s="177"/>
      <c r="B805" s="178"/>
      <c r="C805" s="178"/>
      <c r="D805" s="178"/>
      <c r="E805" s="178"/>
      <c r="F805" s="178"/>
      <c r="G805" s="179"/>
      <c r="H805" s="178"/>
      <c r="I805" s="180"/>
    </row>
    <row r="806" spans="1:9" ht="15.75" customHeight="1">
      <c r="A806" s="177"/>
      <c r="B806" s="178"/>
      <c r="C806" s="178"/>
      <c r="D806" s="178"/>
      <c r="E806" s="178"/>
      <c r="F806" s="178"/>
      <c r="G806" s="179"/>
      <c r="H806" s="178"/>
      <c r="I806" s="180"/>
    </row>
    <row r="807" spans="1:9" ht="15.75" customHeight="1">
      <c r="A807" s="177"/>
      <c r="B807" s="178"/>
      <c r="C807" s="178"/>
      <c r="D807" s="178"/>
      <c r="E807" s="178"/>
      <c r="F807" s="178"/>
      <c r="G807" s="179"/>
      <c r="H807" s="178"/>
      <c r="I807" s="180"/>
    </row>
    <row r="808" spans="1:9" ht="15.75" customHeight="1">
      <c r="A808" s="177"/>
      <c r="B808" s="178"/>
      <c r="C808" s="178"/>
      <c r="D808" s="178"/>
      <c r="E808" s="178"/>
      <c r="F808" s="178"/>
      <c r="G808" s="179"/>
      <c r="H808" s="178"/>
      <c r="I808" s="180"/>
    </row>
    <row r="809" spans="1:9" ht="15.75" customHeight="1">
      <c r="A809" s="177"/>
      <c r="B809" s="178"/>
      <c r="C809" s="178"/>
      <c r="D809" s="178"/>
      <c r="E809" s="178"/>
      <c r="F809" s="178"/>
      <c r="G809" s="179"/>
      <c r="H809" s="178"/>
      <c r="I809" s="180"/>
    </row>
    <row r="810" spans="1:9" ht="15.75" customHeight="1">
      <c r="A810" s="177"/>
      <c r="B810" s="178"/>
      <c r="C810" s="178"/>
      <c r="D810" s="178"/>
      <c r="E810" s="178"/>
      <c r="F810" s="178"/>
      <c r="G810" s="179"/>
      <c r="H810" s="178"/>
      <c r="I810" s="180"/>
    </row>
    <row r="811" spans="1:9" ht="15.75" customHeight="1">
      <c r="A811" s="177"/>
      <c r="B811" s="178"/>
      <c r="C811" s="178"/>
      <c r="D811" s="178"/>
      <c r="E811" s="178"/>
      <c r="F811" s="178"/>
      <c r="G811" s="179"/>
      <c r="H811" s="178"/>
      <c r="I811" s="180"/>
    </row>
    <row r="812" spans="1:9" ht="15.75" customHeight="1">
      <c r="A812" s="177"/>
      <c r="B812" s="178"/>
      <c r="C812" s="178"/>
      <c r="D812" s="178"/>
      <c r="E812" s="178"/>
      <c r="F812" s="178"/>
      <c r="G812" s="179"/>
      <c r="H812" s="178"/>
      <c r="I812" s="180"/>
    </row>
    <row r="813" spans="1:9" ht="15.75" customHeight="1">
      <c r="A813" s="177"/>
      <c r="B813" s="178"/>
      <c r="C813" s="178"/>
      <c r="D813" s="178"/>
      <c r="E813" s="178"/>
      <c r="F813" s="178"/>
      <c r="G813" s="179"/>
      <c r="H813" s="178"/>
      <c r="I813" s="180"/>
    </row>
    <row r="814" spans="1:9" ht="15.75" customHeight="1">
      <c r="A814" s="177"/>
      <c r="B814" s="178"/>
      <c r="C814" s="178"/>
      <c r="D814" s="178"/>
      <c r="E814" s="178"/>
      <c r="F814" s="178"/>
      <c r="G814" s="179"/>
      <c r="H814" s="178"/>
      <c r="I814" s="180"/>
    </row>
    <row r="815" spans="1:9" ht="15.75" customHeight="1">
      <c r="A815" s="177"/>
      <c r="B815" s="178"/>
      <c r="C815" s="178"/>
      <c r="D815" s="178"/>
      <c r="E815" s="178"/>
      <c r="F815" s="178"/>
      <c r="G815" s="179"/>
      <c r="H815" s="178"/>
      <c r="I815" s="180"/>
    </row>
    <row r="816" spans="1:9" ht="15.75" customHeight="1">
      <c r="A816" s="177"/>
      <c r="B816" s="178"/>
      <c r="C816" s="178"/>
      <c r="D816" s="178"/>
      <c r="E816" s="178"/>
      <c r="F816" s="178"/>
      <c r="G816" s="179"/>
      <c r="H816" s="178"/>
      <c r="I816" s="180"/>
    </row>
    <row r="817" spans="1:9" ht="15.75" customHeight="1">
      <c r="A817" s="177"/>
      <c r="B817" s="178"/>
      <c r="C817" s="178"/>
      <c r="D817" s="178"/>
      <c r="E817" s="178"/>
      <c r="F817" s="178"/>
      <c r="G817" s="179"/>
      <c r="H817" s="178"/>
      <c r="I817" s="180"/>
    </row>
    <row r="818" spans="1:9" ht="15.75" customHeight="1">
      <c r="A818" s="177"/>
      <c r="B818" s="178"/>
      <c r="C818" s="178"/>
      <c r="D818" s="178"/>
      <c r="E818" s="178"/>
      <c r="F818" s="178"/>
      <c r="G818" s="179"/>
      <c r="H818" s="178"/>
      <c r="I818" s="180"/>
    </row>
    <row r="819" spans="1:9" ht="15.75" customHeight="1">
      <c r="A819" s="177"/>
      <c r="B819" s="178"/>
      <c r="C819" s="178"/>
      <c r="D819" s="178"/>
      <c r="E819" s="178"/>
      <c r="F819" s="178"/>
      <c r="G819" s="179"/>
      <c r="H819" s="178"/>
      <c r="I819" s="180"/>
    </row>
    <row r="820" spans="1:9" ht="15.75" customHeight="1">
      <c r="A820" s="177"/>
      <c r="B820" s="178"/>
      <c r="C820" s="178"/>
      <c r="D820" s="178"/>
      <c r="E820" s="178"/>
      <c r="F820" s="178"/>
      <c r="G820" s="179"/>
      <c r="H820" s="178"/>
      <c r="I820" s="180"/>
    </row>
    <row r="821" spans="1:9" ht="15.75" customHeight="1">
      <c r="A821" s="177"/>
      <c r="B821" s="178"/>
      <c r="C821" s="178"/>
      <c r="D821" s="178"/>
      <c r="E821" s="178"/>
      <c r="F821" s="178"/>
      <c r="G821" s="179"/>
      <c r="H821" s="178"/>
      <c r="I821" s="180"/>
    </row>
    <row r="822" spans="1:9" ht="15.75" customHeight="1">
      <c r="A822" s="177"/>
      <c r="B822" s="178"/>
      <c r="C822" s="178"/>
      <c r="D822" s="178"/>
      <c r="E822" s="178"/>
      <c r="F822" s="178"/>
      <c r="G822" s="179"/>
      <c r="H822" s="178"/>
      <c r="I822" s="180"/>
    </row>
    <row r="823" spans="1:9" ht="15.75" customHeight="1">
      <c r="A823" s="177"/>
      <c r="B823" s="178"/>
      <c r="C823" s="178"/>
      <c r="D823" s="178"/>
      <c r="E823" s="178"/>
      <c r="F823" s="178"/>
      <c r="G823" s="179"/>
      <c r="H823" s="178"/>
      <c r="I823" s="180"/>
    </row>
    <row r="824" spans="1:9" ht="15.75" customHeight="1">
      <c r="A824" s="177"/>
      <c r="B824" s="178"/>
      <c r="C824" s="178"/>
      <c r="D824" s="178"/>
      <c r="E824" s="178"/>
      <c r="F824" s="178"/>
      <c r="G824" s="179"/>
      <c r="H824" s="178"/>
      <c r="I824" s="180"/>
    </row>
    <row r="825" spans="1:9" ht="15.75" customHeight="1">
      <c r="A825" s="177"/>
      <c r="B825" s="178"/>
      <c r="C825" s="178"/>
      <c r="D825" s="178"/>
      <c r="E825" s="178"/>
      <c r="F825" s="178"/>
      <c r="G825" s="179"/>
      <c r="H825" s="178"/>
      <c r="I825" s="180"/>
    </row>
    <row r="826" spans="1:9" ht="15.75" customHeight="1">
      <c r="A826" s="177"/>
      <c r="B826" s="178"/>
      <c r="C826" s="178"/>
      <c r="D826" s="178"/>
      <c r="E826" s="178"/>
      <c r="F826" s="178"/>
      <c r="G826" s="179"/>
      <c r="H826" s="178"/>
      <c r="I826" s="180"/>
    </row>
    <row r="827" spans="1:9" ht="15.75" customHeight="1">
      <c r="A827" s="177"/>
      <c r="B827" s="178"/>
      <c r="C827" s="178"/>
      <c r="D827" s="178"/>
      <c r="E827" s="178"/>
      <c r="F827" s="178"/>
      <c r="G827" s="179"/>
      <c r="H827" s="178"/>
      <c r="I827" s="180"/>
    </row>
    <row r="828" spans="1:9" ht="15.75" customHeight="1">
      <c r="A828" s="177"/>
      <c r="B828" s="178"/>
      <c r="C828" s="178"/>
      <c r="D828" s="178"/>
      <c r="E828" s="178"/>
      <c r="F828" s="178"/>
      <c r="G828" s="179"/>
      <c r="H828" s="178"/>
      <c r="I828" s="180"/>
    </row>
    <row r="829" spans="1:9" ht="15.75" customHeight="1">
      <c r="A829" s="177"/>
      <c r="B829" s="178"/>
      <c r="C829" s="178"/>
      <c r="D829" s="178"/>
      <c r="E829" s="178"/>
      <c r="F829" s="178"/>
      <c r="G829" s="179"/>
      <c r="H829" s="178"/>
      <c r="I829" s="180"/>
    </row>
    <row r="830" spans="1:9" ht="15.75" customHeight="1">
      <c r="A830" s="177"/>
      <c r="B830" s="178"/>
      <c r="C830" s="178"/>
      <c r="D830" s="178"/>
      <c r="E830" s="178"/>
      <c r="F830" s="178"/>
      <c r="G830" s="179"/>
      <c r="H830" s="178"/>
      <c r="I830" s="180"/>
    </row>
    <row r="831" spans="1:9" ht="15.75" customHeight="1">
      <c r="A831" s="177"/>
      <c r="B831" s="178"/>
      <c r="C831" s="178"/>
      <c r="D831" s="178"/>
      <c r="E831" s="178"/>
      <c r="F831" s="178"/>
      <c r="G831" s="179"/>
      <c r="H831" s="178"/>
      <c r="I831" s="180"/>
    </row>
    <row r="832" spans="1:9" ht="15.75" customHeight="1">
      <c r="A832" s="177"/>
      <c r="B832" s="178"/>
      <c r="C832" s="178"/>
      <c r="D832" s="178"/>
      <c r="E832" s="178"/>
      <c r="F832" s="178"/>
      <c r="G832" s="179"/>
      <c r="H832" s="178"/>
      <c r="I832" s="180"/>
    </row>
    <row r="833" spans="1:9" ht="15.75" customHeight="1">
      <c r="A833" s="177"/>
      <c r="B833" s="178"/>
      <c r="C833" s="178"/>
      <c r="D833" s="178"/>
      <c r="E833" s="178"/>
      <c r="F833" s="178"/>
      <c r="G833" s="179"/>
      <c r="H833" s="178"/>
      <c r="I833" s="180"/>
    </row>
    <row r="834" spans="1:9" ht="15.75" customHeight="1">
      <c r="A834" s="177"/>
      <c r="B834" s="178"/>
      <c r="C834" s="178"/>
      <c r="D834" s="178"/>
      <c r="E834" s="178"/>
      <c r="F834" s="178"/>
      <c r="G834" s="179"/>
      <c r="H834" s="178"/>
      <c r="I834" s="180"/>
    </row>
    <row r="835" spans="1:9" ht="15.75" customHeight="1">
      <c r="A835" s="177"/>
      <c r="B835" s="178"/>
      <c r="C835" s="178"/>
      <c r="D835" s="178"/>
      <c r="E835" s="178"/>
      <c r="F835" s="178"/>
      <c r="G835" s="179"/>
      <c r="H835" s="178"/>
      <c r="I835" s="180"/>
    </row>
    <row r="836" spans="1:9" ht="15.75" customHeight="1">
      <c r="A836" s="177"/>
      <c r="B836" s="178"/>
      <c r="C836" s="178"/>
      <c r="D836" s="178"/>
      <c r="E836" s="178"/>
      <c r="F836" s="178"/>
      <c r="G836" s="179"/>
      <c r="H836" s="178"/>
      <c r="I836" s="180"/>
    </row>
    <row r="837" spans="1:9" ht="15.75" customHeight="1">
      <c r="A837" s="177"/>
      <c r="B837" s="178"/>
      <c r="C837" s="178"/>
      <c r="D837" s="178"/>
      <c r="E837" s="178"/>
      <c r="F837" s="178"/>
      <c r="G837" s="179"/>
      <c r="H837" s="178"/>
      <c r="I837" s="180"/>
    </row>
    <row r="838" spans="1:9" ht="15.75" customHeight="1">
      <c r="A838" s="177"/>
      <c r="B838" s="178"/>
      <c r="C838" s="178"/>
      <c r="D838" s="178"/>
      <c r="E838" s="178"/>
      <c r="F838" s="178"/>
      <c r="G838" s="179"/>
      <c r="H838" s="178"/>
      <c r="I838" s="180"/>
    </row>
    <row r="839" spans="1:9" ht="15.75" customHeight="1">
      <c r="A839" s="177"/>
      <c r="B839" s="178"/>
      <c r="C839" s="178"/>
      <c r="D839" s="178"/>
      <c r="E839" s="178"/>
      <c r="F839" s="178"/>
      <c r="G839" s="179"/>
      <c r="H839" s="178"/>
      <c r="I839" s="180"/>
    </row>
    <row r="840" spans="1:9" ht="15.75" customHeight="1">
      <c r="A840" s="177"/>
      <c r="B840" s="178"/>
      <c r="C840" s="178"/>
      <c r="D840" s="178"/>
      <c r="E840" s="178"/>
      <c r="F840" s="178"/>
      <c r="G840" s="179"/>
      <c r="H840" s="178"/>
      <c r="I840" s="180"/>
    </row>
    <row r="841" spans="1:9" ht="15.75" customHeight="1">
      <c r="A841" s="177"/>
      <c r="B841" s="178"/>
      <c r="C841" s="178"/>
      <c r="D841" s="178"/>
      <c r="E841" s="178"/>
      <c r="F841" s="178"/>
      <c r="G841" s="179"/>
      <c r="H841" s="178"/>
      <c r="I841" s="180"/>
    </row>
    <row r="842" spans="1:9" ht="15.75" customHeight="1">
      <c r="A842" s="177"/>
      <c r="B842" s="178"/>
      <c r="C842" s="178"/>
      <c r="D842" s="178"/>
      <c r="E842" s="178"/>
      <c r="F842" s="178"/>
      <c r="G842" s="179"/>
      <c r="H842" s="178"/>
      <c r="I842" s="180"/>
    </row>
    <row r="843" spans="1:9" ht="15.75" customHeight="1">
      <c r="A843" s="177"/>
      <c r="B843" s="178"/>
      <c r="C843" s="178"/>
      <c r="D843" s="178"/>
      <c r="E843" s="178"/>
      <c r="F843" s="178"/>
      <c r="G843" s="179"/>
      <c r="H843" s="178"/>
      <c r="I843" s="180"/>
    </row>
    <row r="844" spans="1:9" ht="15.75" customHeight="1">
      <c r="A844" s="177"/>
      <c r="B844" s="178"/>
      <c r="C844" s="178"/>
      <c r="D844" s="178"/>
      <c r="E844" s="178"/>
      <c r="F844" s="178"/>
      <c r="G844" s="179"/>
      <c r="H844" s="178"/>
      <c r="I844" s="180"/>
    </row>
    <row r="845" spans="1:9" ht="15.75" customHeight="1">
      <c r="A845" s="177"/>
      <c r="B845" s="178"/>
      <c r="C845" s="178"/>
      <c r="D845" s="178"/>
      <c r="E845" s="178"/>
      <c r="F845" s="178"/>
      <c r="G845" s="179"/>
      <c r="H845" s="178"/>
      <c r="I845" s="180"/>
    </row>
    <row r="846" spans="1:9" ht="15.75" customHeight="1">
      <c r="A846" s="177"/>
      <c r="B846" s="178"/>
      <c r="C846" s="178"/>
      <c r="D846" s="178"/>
      <c r="E846" s="178"/>
      <c r="F846" s="178"/>
      <c r="G846" s="179"/>
      <c r="H846" s="178"/>
      <c r="I846" s="180"/>
    </row>
    <row r="847" spans="1:9" ht="15.75" customHeight="1">
      <c r="A847" s="177"/>
      <c r="B847" s="178"/>
      <c r="C847" s="178"/>
      <c r="D847" s="178"/>
      <c r="E847" s="178"/>
      <c r="F847" s="178"/>
      <c r="G847" s="179"/>
      <c r="H847" s="178"/>
      <c r="I847" s="180"/>
    </row>
    <row r="848" spans="1:9" ht="15.75" customHeight="1">
      <c r="A848" s="177"/>
      <c r="B848" s="178"/>
      <c r="C848" s="178"/>
      <c r="D848" s="178"/>
      <c r="E848" s="178"/>
      <c r="F848" s="178"/>
      <c r="G848" s="179"/>
      <c r="H848" s="178"/>
      <c r="I848" s="180"/>
    </row>
    <row r="849" spans="1:9" ht="15.75" customHeight="1">
      <c r="A849" s="177"/>
      <c r="B849" s="178"/>
      <c r="C849" s="178"/>
      <c r="D849" s="178"/>
      <c r="E849" s="178"/>
      <c r="F849" s="178"/>
      <c r="G849" s="179"/>
      <c r="H849" s="178"/>
      <c r="I849" s="180"/>
    </row>
    <row r="850" spans="1:9" ht="15.75" customHeight="1">
      <c r="A850" s="177"/>
      <c r="B850" s="178"/>
      <c r="C850" s="178"/>
      <c r="D850" s="178"/>
      <c r="E850" s="178"/>
      <c r="F850" s="178"/>
      <c r="G850" s="179"/>
      <c r="H850" s="178"/>
      <c r="I850" s="180"/>
    </row>
    <row r="851" spans="1:9" ht="15.75" customHeight="1">
      <c r="A851" s="177"/>
      <c r="B851" s="178"/>
      <c r="C851" s="178"/>
      <c r="D851" s="178"/>
      <c r="E851" s="178"/>
      <c r="F851" s="178"/>
      <c r="G851" s="179"/>
      <c r="H851" s="178"/>
      <c r="I851" s="180"/>
    </row>
    <row r="852" spans="1:9" ht="15.75" customHeight="1">
      <c r="A852" s="177"/>
      <c r="B852" s="178"/>
      <c r="C852" s="178"/>
      <c r="D852" s="178"/>
      <c r="E852" s="178"/>
      <c r="F852" s="178"/>
      <c r="G852" s="179"/>
      <c r="H852" s="178"/>
      <c r="I852" s="180"/>
    </row>
    <row r="853" spans="1:9" ht="15.75" customHeight="1">
      <c r="A853" s="177"/>
      <c r="B853" s="178"/>
      <c r="C853" s="178"/>
      <c r="D853" s="178"/>
      <c r="E853" s="178"/>
      <c r="F853" s="178"/>
      <c r="G853" s="179"/>
      <c r="H853" s="178"/>
      <c r="I853" s="180"/>
    </row>
    <row r="854" spans="1:9" ht="15.75" customHeight="1">
      <c r="A854" s="177"/>
      <c r="B854" s="178"/>
      <c r="C854" s="178"/>
      <c r="D854" s="178"/>
      <c r="E854" s="178"/>
      <c r="F854" s="178"/>
      <c r="G854" s="179"/>
      <c r="H854" s="178"/>
      <c r="I854" s="180"/>
    </row>
    <row r="855" spans="1:9" ht="15.75" customHeight="1">
      <c r="A855" s="177"/>
      <c r="B855" s="178"/>
      <c r="C855" s="178"/>
      <c r="D855" s="178"/>
      <c r="E855" s="178"/>
      <c r="F855" s="178"/>
      <c r="G855" s="179"/>
      <c r="H855" s="178"/>
      <c r="I855" s="180"/>
    </row>
    <row r="856" spans="1:9" ht="15.75" customHeight="1">
      <c r="A856" s="177"/>
      <c r="B856" s="178"/>
      <c r="C856" s="178"/>
      <c r="D856" s="178"/>
      <c r="E856" s="178"/>
      <c r="F856" s="178"/>
      <c r="G856" s="179"/>
      <c r="H856" s="178"/>
      <c r="I856" s="180"/>
    </row>
    <row r="857" spans="1:9" ht="15.75" customHeight="1">
      <c r="A857" s="177"/>
      <c r="B857" s="178"/>
      <c r="C857" s="178"/>
      <c r="D857" s="178"/>
      <c r="E857" s="178"/>
      <c r="F857" s="178"/>
      <c r="G857" s="179"/>
      <c r="H857" s="178"/>
      <c r="I857" s="180"/>
    </row>
    <row r="858" spans="1:9" ht="15.75" customHeight="1">
      <c r="A858" s="177"/>
      <c r="B858" s="178"/>
      <c r="C858" s="178"/>
      <c r="D858" s="178"/>
      <c r="E858" s="178"/>
      <c r="F858" s="178"/>
      <c r="G858" s="179"/>
      <c r="H858" s="178"/>
      <c r="I858" s="180"/>
    </row>
    <row r="859" spans="1:9" ht="15.75" customHeight="1">
      <c r="A859" s="177"/>
      <c r="B859" s="178"/>
      <c r="C859" s="178"/>
      <c r="D859" s="178"/>
      <c r="E859" s="178"/>
      <c r="F859" s="178"/>
      <c r="G859" s="179"/>
      <c r="H859" s="178"/>
      <c r="I859" s="180"/>
    </row>
    <row r="860" spans="1:9" ht="15.75" customHeight="1">
      <c r="A860" s="177"/>
      <c r="B860" s="178"/>
      <c r="C860" s="178"/>
      <c r="D860" s="178"/>
      <c r="E860" s="178"/>
      <c r="F860" s="178"/>
      <c r="G860" s="179"/>
      <c r="H860" s="178"/>
      <c r="I860" s="180"/>
    </row>
    <row r="861" spans="1:9" ht="15.75" customHeight="1">
      <c r="A861" s="177"/>
      <c r="B861" s="178"/>
      <c r="C861" s="178"/>
      <c r="D861" s="178"/>
      <c r="E861" s="178"/>
      <c r="F861" s="178"/>
      <c r="G861" s="179"/>
      <c r="H861" s="178"/>
      <c r="I861" s="180"/>
    </row>
    <row r="862" spans="1:9" ht="15.75" customHeight="1">
      <c r="A862" s="177"/>
      <c r="B862" s="178"/>
      <c r="C862" s="178"/>
      <c r="D862" s="178"/>
      <c r="E862" s="178"/>
      <c r="F862" s="178"/>
      <c r="G862" s="179"/>
      <c r="H862" s="178"/>
      <c r="I862" s="180"/>
    </row>
    <row r="863" spans="1:9" ht="15.75" customHeight="1">
      <c r="A863" s="177"/>
      <c r="B863" s="178"/>
      <c r="C863" s="178"/>
      <c r="D863" s="178"/>
      <c r="E863" s="178"/>
      <c r="F863" s="178"/>
      <c r="G863" s="179"/>
      <c r="H863" s="178"/>
      <c r="I863" s="180"/>
    </row>
    <row r="864" spans="1:9" ht="15.75" customHeight="1">
      <c r="A864" s="177"/>
      <c r="B864" s="178"/>
      <c r="C864" s="178"/>
      <c r="D864" s="178"/>
      <c r="E864" s="178"/>
      <c r="F864" s="178"/>
      <c r="G864" s="179"/>
      <c r="H864" s="178"/>
      <c r="I864" s="180"/>
    </row>
    <row r="865" spans="1:9" ht="15.75" customHeight="1">
      <c r="A865" s="177"/>
      <c r="B865" s="178"/>
      <c r="C865" s="178"/>
      <c r="D865" s="178"/>
      <c r="E865" s="178"/>
      <c r="F865" s="178"/>
      <c r="G865" s="179"/>
      <c r="H865" s="178"/>
      <c r="I865" s="180"/>
    </row>
    <row r="866" spans="1:9" ht="15.75" customHeight="1">
      <c r="A866" s="177"/>
      <c r="B866" s="178"/>
      <c r="C866" s="178"/>
      <c r="D866" s="178"/>
      <c r="E866" s="178"/>
      <c r="F866" s="178"/>
      <c r="G866" s="179"/>
      <c r="H866" s="178"/>
      <c r="I866" s="180"/>
    </row>
    <row r="867" spans="1:9" ht="15.75" customHeight="1">
      <c r="A867" s="177"/>
      <c r="B867" s="178"/>
      <c r="C867" s="178"/>
      <c r="D867" s="178"/>
      <c r="E867" s="178"/>
      <c r="F867" s="178"/>
      <c r="G867" s="179"/>
      <c r="H867" s="178"/>
      <c r="I867" s="180"/>
    </row>
    <row r="868" spans="1:9" ht="15.75" customHeight="1">
      <c r="A868" s="177"/>
      <c r="B868" s="178"/>
      <c r="C868" s="178"/>
      <c r="D868" s="178"/>
      <c r="E868" s="178"/>
      <c r="F868" s="178"/>
      <c r="G868" s="179"/>
      <c r="H868" s="178"/>
      <c r="I868" s="180"/>
    </row>
    <row r="869" spans="1:9" ht="15.75" customHeight="1">
      <c r="A869" s="177"/>
      <c r="B869" s="178"/>
      <c r="C869" s="178"/>
      <c r="D869" s="178"/>
      <c r="E869" s="178"/>
      <c r="F869" s="178"/>
      <c r="G869" s="179"/>
      <c r="H869" s="178"/>
      <c r="I869" s="180"/>
    </row>
    <row r="870" spans="1:9" ht="15.75" customHeight="1">
      <c r="A870" s="177"/>
      <c r="B870" s="178"/>
      <c r="C870" s="178"/>
      <c r="D870" s="178"/>
      <c r="E870" s="178"/>
      <c r="F870" s="178"/>
      <c r="G870" s="179"/>
      <c r="H870" s="178"/>
      <c r="I870" s="180"/>
    </row>
    <row r="871" spans="1:9" ht="15.75" customHeight="1">
      <c r="A871" s="177"/>
      <c r="B871" s="178"/>
      <c r="C871" s="178"/>
      <c r="D871" s="178"/>
      <c r="E871" s="178"/>
      <c r="F871" s="178"/>
      <c r="G871" s="179"/>
      <c r="H871" s="178"/>
      <c r="I871" s="180"/>
    </row>
    <row r="872" spans="1:9" ht="15.75" customHeight="1">
      <c r="A872" s="177"/>
      <c r="B872" s="178"/>
      <c r="C872" s="178"/>
      <c r="D872" s="178"/>
      <c r="E872" s="178"/>
      <c r="F872" s="178"/>
      <c r="G872" s="179"/>
      <c r="H872" s="178"/>
      <c r="I872" s="180"/>
    </row>
    <row r="873" spans="1:9" ht="15.75" customHeight="1">
      <c r="A873" s="177"/>
      <c r="B873" s="178"/>
      <c r="C873" s="178"/>
      <c r="D873" s="178"/>
      <c r="E873" s="178"/>
      <c r="F873" s="178"/>
      <c r="G873" s="179"/>
      <c r="H873" s="178"/>
      <c r="I873" s="180"/>
    </row>
    <row r="874" spans="1:9" ht="15.75" customHeight="1">
      <c r="A874" s="177"/>
      <c r="B874" s="178"/>
      <c r="C874" s="178"/>
      <c r="D874" s="178"/>
      <c r="E874" s="178"/>
      <c r="F874" s="178"/>
      <c r="G874" s="179"/>
      <c r="H874" s="178"/>
      <c r="I874" s="180"/>
    </row>
    <row r="875" spans="1:9" ht="15.75" customHeight="1">
      <c r="A875" s="177"/>
      <c r="B875" s="178"/>
      <c r="C875" s="178"/>
      <c r="D875" s="178"/>
      <c r="E875" s="178"/>
      <c r="F875" s="178"/>
      <c r="G875" s="179"/>
      <c r="H875" s="178"/>
      <c r="I875" s="180"/>
    </row>
    <row r="876" spans="1:9" ht="15.75" customHeight="1">
      <c r="A876" s="177"/>
      <c r="B876" s="178"/>
      <c r="C876" s="178"/>
      <c r="D876" s="178"/>
      <c r="E876" s="178"/>
      <c r="F876" s="178"/>
      <c r="G876" s="179"/>
      <c r="H876" s="178"/>
      <c r="I876" s="180"/>
    </row>
    <row r="877" spans="1:9" ht="15.75" customHeight="1">
      <c r="A877" s="177"/>
      <c r="B877" s="178"/>
      <c r="C877" s="178"/>
      <c r="D877" s="178"/>
      <c r="E877" s="178"/>
      <c r="F877" s="178"/>
      <c r="G877" s="179"/>
      <c r="H877" s="178"/>
      <c r="I877" s="180"/>
    </row>
    <row r="878" spans="1:9" ht="15.75" customHeight="1">
      <c r="A878" s="177"/>
      <c r="B878" s="178"/>
      <c r="C878" s="178"/>
      <c r="D878" s="178"/>
      <c r="E878" s="178"/>
      <c r="F878" s="178"/>
      <c r="G878" s="179"/>
      <c r="H878" s="178"/>
      <c r="I878" s="180"/>
    </row>
    <row r="879" spans="1:9" ht="15.75" customHeight="1">
      <c r="A879" s="177"/>
      <c r="B879" s="178"/>
      <c r="C879" s="178"/>
      <c r="D879" s="178"/>
      <c r="E879" s="178"/>
      <c r="F879" s="178"/>
      <c r="G879" s="179"/>
      <c r="H879" s="178"/>
      <c r="I879" s="180"/>
    </row>
    <row r="880" spans="1:9" ht="15.75" customHeight="1">
      <c r="A880" s="177"/>
      <c r="B880" s="178"/>
      <c r="C880" s="178"/>
      <c r="D880" s="178"/>
      <c r="E880" s="178"/>
      <c r="F880" s="178"/>
      <c r="G880" s="179"/>
      <c r="H880" s="178"/>
      <c r="I880" s="180"/>
    </row>
    <row r="881" spans="1:9" ht="15.75" customHeight="1">
      <c r="A881" s="177"/>
      <c r="B881" s="178"/>
      <c r="C881" s="178"/>
      <c r="D881" s="178"/>
      <c r="E881" s="178"/>
      <c r="F881" s="178"/>
      <c r="G881" s="179"/>
      <c r="H881" s="178"/>
      <c r="I881" s="180"/>
    </row>
    <row r="882" spans="1:9" ht="15.75" customHeight="1">
      <c r="A882" s="177"/>
      <c r="B882" s="178"/>
      <c r="C882" s="178"/>
      <c r="D882" s="178"/>
      <c r="E882" s="178"/>
      <c r="F882" s="178"/>
      <c r="G882" s="179"/>
      <c r="H882" s="178"/>
      <c r="I882" s="180"/>
    </row>
    <row r="883" spans="1:9" ht="15.75" customHeight="1">
      <c r="A883" s="177"/>
      <c r="B883" s="178"/>
      <c r="C883" s="178"/>
      <c r="D883" s="178"/>
      <c r="E883" s="178"/>
      <c r="F883" s="178"/>
      <c r="G883" s="179"/>
      <c r="H883" s="178"/>
      <c r="I883" s="180"/>
    </row>
    <row r="884" spans="1:9" ht="15.75" customHeight="1">
      <c r="A884" s="177"/>
      <c r="B884" s="178"/>
      <c r="C884" s="178"/>
      <c r="D884" s="178"/>
      <c r="E884" s="178"/>
      <c r="F884" s="178"/>
      <c r="G884" s="179"/>
      <c r="H884" s="178"/>
      <c r="I884" s="180"/>
    </row>
    <row r="885" spans="1:9" ht="15.75" customHeight="1">
      <c r="A885" s="177"/>
      <c r="B885" s="178"/>
      <c r="C885" s="178"/>
      <c r="D885" s="178"/>
      <c r="E885" s="178"/>
      <c r="F885" s="178"/>
      <c r="G885" s="179"/>
      <c r="H885" s="178"/>
      <c r="I885" s="180"/>
    </row>
    <row r="886" spans="1:9" ht="15.75" customHeight="1">
      <c r="A886" s="177"/>
      <c r="B886" s="178"/>
      <c r="C886" s="178"/>
      <c r="D886" s="178"/>
      <c r="E886" s="178"/>
      <c r="F886" s="178"/>
      <c r="G886" s="179"/>
      <c r="H886" s="178"/>
      <c r="I886" s="180"/>
    </row>
    <row r="887" spans="1:9" ht="15.75" customHeight="1">
      <c r="A887" s="177"/>
      <c r="B887" s="178"/>
      <c r="C887" s="178"/>
      <c r="D887" s="178"/>
      <c r="E887" s="178"/>
      <c r="F887" s="178"/>
      <c r="G887" s="179"/>
      <c r="H887" s="178"/>
      <c r="I887" s="180"/>
    </row>
    <row r="888" spans="1:9" ht="15.75" customHeight="1">
      <c r="A888" s="177"/>
      <c r="B888" s="178"/>
      <c r="C888" s="178"/>
      <c r="D888" s="178"/>
      <c r="E888" s="178"/>
      <c r="F888" s="178"/>
      <c r="G888" s="179"/>
      <c r="H888" s="178"/>
      <c r="I888" s="180"/>
    </row>
    <row r="889" spans="1:9" ht="15.75" customHeight="1">
      <c r="A889" s="177"/>
      <c r="B889" s="178"/>
      <c r="C889" s="178"/>
      <c r="D889" s="178"/>
      <c r="E889" s="178"/>
      <c r="F889" s="178"/>
      <c r="G889" s="179"/>
      <c r="H889" s="178"/>
      <c r="I889" s="180"/>
    </row>
    <row r="890" spans="1:9" ht="15.75" customHeight="1">
      <c r="A890" s="177"/>
      <c r="B890" s="178"/>
      <c r="C890" s="178"/>
      <c r="D890" s="178"/>
      <c r="E890" s="178"/>
      <c r="F890" s="178"/>
      <c r="G890" s="179"/>
      <c r="H890" s="178"/>
      <c r="I890" s="180"/>
    </row>
    <row r="891" spans="1:9" ht="15.75" customHeight="1">
      <c r="A891" s="177"/>
      <c r="B891" s="178"/>
      <c r="C891" s="178"/>
      <c r="D891" s="178"/>
      <c r="E891" s="178"/>
      <c r="F891" s="178"/>
      <c r="G891" s="179"/>
      <c r="H891" s="178"/>
      <c r="I891" s="180"/>
    </row>
    <row r="892" spans="1:9" ht="15.75" customHeight="1">
      <c r="A892" s="177"/>
      <c r="B892" s="178"/>
      <c r="C892" s="178"/>
      <c r="D892" s="178"/>
      <c r="E892" s="178"/>
      <c r="F892" s="178"/>
      <c r="G892" s="179"/>
      <c r="H892" s="178"/>
      <c r="I892" s="180"/>
    </row>
    <row r="893" spans="1:9" ht="15.75" customHeight="1">
      <c r="A893" s="177"/>
      <c r="B893" s="178"/>
      <c r="C893" s="178"/>
      <c r="D893" s="178"/>
      <c r="E893" s="178"/>
      <c r="F893" s="178"/>
      <c r="G893" s="179"/>
      <c r="H893" s="178"/>
      <c r="I893" s="180"/>
    </row>
    <row r="894" spans="1:9" ht="15.75" customHeight="1">
      <c r="A894" s="177"/>
      <c r="B894" s="178"/>
      <c r="C894" s="178"/>
      <c r="D894" s="178"/>
      <c r="E894" s="178"/>
      <c r="F894" s="178"/>
      <c r="G894" s="179"/>
      <c r="H894" s="178"/>
      <c r="I894" s="180"/>
    </row>
    <row r="895" spans="1:9" ht="15.75" customHeight="1">
      <c r="A895" s="177"/>
      <c r="B895" s="178"/>
      <c r="C895" s="178"/>
      <c r="D895" s="178"/>
      <c r="E895" s="178"/>
      <c r="F895" s="178"/>
      <c r="G895" s="179"/>
      <c r="H895" s="178"/>
      <c r="I895" s="180"/>
    </row>
    <row r="896" spans="1:9" ht="15.75" customHeight="1">
      <c r="A896" s="177"/>
      <c r="B896" s="178"/>
      <c r="C896" s="178"/>
      <c r="D896" s="178"/>
      <c r="E896" s="178"/>
      <c r="F896" s="178"/>
      <c r="G896" s="179"/>
      <c r="H896" s="178"/>
      <c r="I896" s="180"/>
    </row>
    <row r="897" spans="1:9" ht="15.75" customHeight="1">
      <c r="A897" s="177"/>
      <c r="B897" s="178"/>
      <c r="C897" s="178"/>
      <c r="D897" s="178"/>
      <c r="E897" s="178"/>
      <c r="F897" s="178"/>
      <c r="G897" s="179"/>
      <c r="H897" s="178"/>
      <c r="I897" s="180"/>
    </row>
    <row r="898" spans="1:9" ht="15.75" customHeight="1">
      <c r="A898" s="177"/>
      <c r="B898" s="178"/>
      <c r="C898" s="178"/>
      <c r="D898" s="178"/>
      <c r="E898" s="178"/>
      <c r="F898" s="178"/>
      <c r="G898" s="179"/>
      <c r="H898" s="178"/>
      <c r="I898" s="180"/>
    </row>
    <row r="899" spans="1:9" ht="15.75" customHeight="1">
      <c r="A899" s="177"/>
      <c r="B899" s="178"/>
      <c r="C899" s="178"/>
      <c r="D899" s="178"/>
      <c r="E899" s="178"/>
      <c r="F899" s="178"/>
      <c r="G899" s="179"/>
      <c r="H899" s="178"/>
      <c r="I899" s="180"/>
    </row>
    <row r="900" spans="1:9" ht="15.75" customHeight="1">
      <c r="A900" s="177"/>
      <c r="B900" s="178"/>
      <c r="C900" s="178"/>
      <c r="D900" s="178"/>
      <c r="E900" s="178"/>
      <c r="F900" s="178"/>
      <c r="G900" s="179"/>
      <c r="H900" s="178"/>
      <c r="I900" s="180"/>
    </row>
    <row r="901" spans="1:9" ht="15.75" customHeight="1">
      <c r="A901" s="177"/>
      <c r="B901" s="178"/>
      <c r="C901" s="178"/>
      <c r="D901" s="178"/>
      <c r="E901" s="178"/>
      <c r="F901" s="178"/>
      <c r="G901" s="179"/>
      <c r="H901" s="178"/>
      <c r="I901" s="180"/>
    </row>
    <row r="902" spans="1:9" ht="15.75" customHeight="1">
      <c r="A902" s="177"/>
      <c r="B902" s="178"/>
      <c r="C902" s="178"/>
      <c r="D902" s="178"/>
      <c r="E902" s="178"/>
      <c r="F902" s="178"/>
      <c r="G902" s="179"/>
      <c r="H902" s="178"/>
      <c r="I902" s="180"/>
    </row>
    <row r="903" spans="1:9" ht="15.75" customHeight="1">
      <c r="A903" s="177"/>
      <c r="B903" s="178"/>
      <c r="C903" s="178"/>
      <c r="D903" s="178"/>
      <c r="E903" s="178"/>
      <c r="F903" s="178"/>
      <c r="G903" s="179"/>
      <c r="H903" s="178"/>
      <c r="I903" s="180"/>
    </row>
    <row r="904" spans="1:9" ht="15.75" customHeight="1">
      <c r="A904" s="177"/>
      <c r="B904" s="178"/>
      <c r="C904" s="178"/>
      <c r="D904" s="178"/>
      <c r="E904" s="178"/>
      <c r="F904" s="178"/>
      <c r="G904" s="179"/>
      <c r="H904" s="178"/>
      <c r="I904" s="180"/>
    </row>
    <row r="905" spans="1:9" ht="15.75" customHeight="1">
      <c r="A905" s="177"/>
      <c r="B905" s="178"/>
      <c r="C905" s="178"/>
      <c r="D905" s="178"/>
      <c r="E905" s="178"/>
      <c r="F905" s="178"/>
      <c r="G905" s="179"/>
      <c r="H905" s="178"/>
      <c r="I905" s="180"/>
    </row>
    <row r="906" spans="1:9" ht="15.75" customHeight="1">
      <c r="A906" s="177"/>
      <c r="B906" s="178"/>
      <c r="C906" s="178"/>
      <c r="D906" s="178"/>
      <c r="E906" s="178"/>
      <c r="F906" s="178"/>
      <c r="G906" s="179"/>
      <c r="H906" s="178"/>
      <c r="I906" s="180"/>
    </row>
    <row r="907" spans="1:9" ht="15.75" customHeight="1">
      <c r="A907" s="177"/>
      <c r="B907" s="178"/>
      <c r="C907" s="178"/>
      <c r="D907" s="178"/>
      <c r="E907" s="178"/>
      <c r="F907" s="178"/>
      <c r="G907" s="179"/>
      <c r="H907" s="178"/>
      <c r="I907" s="180"/>
    </row>
    <row r="908" spans="1:9" ht="15.75" customHeight="1">
      <c r="A908" s="177"/>
      <c r="B908" s="178"/>
      <c r="C908" s="178"/>
      <c r="D908" s="178"/>
      <c r="E908" s="178"/>
      <c r="F908" s="178"/>
      <c r="G908" s="179"/>
      <c r="H908" s="178"/>
      <c r="I908" s="180"/>
    </row>
    <row r="909" spans="1:9" ht="15.75" customHeight="1">
      <c r="A909" s="177"/>
      <c r="B909" s="178"/>
      <c r="C909" s="178"/>
      <c r="D909" s="178"/>
      <c r="E909" s="178"/>
      <c r="F909" s="178"/>
      <c r="G909" s="179"/>
      <c r="H909" s="178"/>
      <c r="I909" s="180"/>
    </row>
    <row r="910" spans="1:9" ht="15.75" customHeight="1">
      <c r="A910" s="177"/>
      <c r="B910" s="178"/>
      <c r="C910" s="178"/>
      <c r="D910" s="178"/>
      <c r="E910" s="178"/>
      <c r="F910" s="178"/>
      <c r="G910" s="179"/>
      <c r="H910" s="178"/>
      <c r="I910" s="180"/>
    </row>
    <row r="911" spans="1:9" ht="15.75" customHeight="1">
      <c r="A911" s="177"/>
      <c r="B911" s="178"/>
      <c r="C911" s="178"/>
      <c r="D911" s="178"/>
      <c r="E911" s="178"/>
      <c r="F911" s="178"/>
      <c r="G911" s="179"/>
      <c r="H911" s="178"/>
      <c r="I911" s="180"/>
    </row>
    <row r="912" spans="1:9" ht="15.75" customHeight="1">
      <c r="A912" s="177"/>
      <c r="B912" s="178"/>
      <c r="C912" s="178"/>
      <c r="D912" s="178"/>
      <c r="E912" s="178"/>
      <c r="F912" s="178"/>
      <c r="G912" s="179"/>
      <c r="H912" s="178"/>
      <c r="I912" s="180"/>
    </row>
    <row r="913" spans="1:9" ht="15.75" customHeight="1">
      <c r="A913" s="177"/>
      <c r="B913" s="178"/>
      <c r="C913" s="178"/>
      <c r="D913" s="178"/>
      <c r="E913" s="178"/>
      <c r="F913" s="178"/>
      <c r="G913" s="179"/>
      <c r="H913" s="178"/>
      <c r="I913" s="180"/>
    </row>
    <row r="914" spans="1:9" ht="15.75" customHeight="1">
      <c r="A914" s="177"/>
      <c r="B914" s="178"/>
      <c r="C914" s="178"/>
      <c r="D914" s="178"/>
      <c r="E914" s="178"/>
      <c r="F914" s="178"/>
      <c r="G914" s="179"/>
      <c r="H914" s="178"/>
      <c r="I914" s="180"/>
    </row>
    <row r="915" spans="1:9" ht="15.75" customHeight="1">
      <c r="A915" s="177"/>
      <c r="B915" s="178"/>
      <c r="C915" s="178"/>
      <c r="D915" s="178"/>
      <c r="E915" s="178"/>
      <c r="F915" s="178"/>
      <c r="G915" s="179"/>
      <c r="H915" s="178"/>
      <c r="I915" s="180"/>
    </row>
    <row r="916" spans="1:9" ht="15.75" customHeight="1">
      <c r="A916" s="177"/>
      <c r="B916" s="178"/>
      <c r="C916" s="178"/>
      <c r="D916" s="178"/>
      <c r="E916" s="178"/>
      <c r="F916" s="178"/>
      <c r="G916" s="179"/>
      <c r="H916" s="178"/>
      <c r="I916" s="180"/>
    </row>
    <row r="917" spans="1:9" ht="15.75" customHeight="1">
      <c r="A917" s="177"/>
      <c r="B917" s="178"/>
      <c r="C917" s="178"/>
      <c r="D917" s="178"/>
      <c r="E917" s="178"/>
      <c r="F917" s="178"/>
      <c r="G917" s="179"/>
      <c r="H917" s="178"/>
      <c r="I917" s="180"/>
    </row>
    <row r="918" spans="1:9" ht="15.75" customHeight="1">
      <c r="A918" s="177"/>
      <c r="B918" s="178"/>
      <c r="C918" s="178"/>
      <c r="D918" s="178"/>
      <c r="E918" s="178"/>
      <c r="F918" s="178"/>
      <c r="G918" s="179"/>
      <c r="H918" s="178"/>
      <c r="I918" s="180"/>
    </row>
    <row r="919" spans="1:9" ht="15.75" customHeight="1">
      <c r="A919" s="177"/>
      <c r="B919" s="178"/>
      <c r="C919" s="178"/>
      <c r="D919" s="178"/>
      <c r="E919" s="178"/>
      <c r="F919" s="178"/>
      <c r="G919" s="179"/>
      <c r="H919" s="178"/>
      <c r="I919" s="180"/>
    </row>
    <row r="920" spans="1:9" ht="15.75" customHeight="1">
      <c r="A920" s="177"/>
      <c r="B920" s="178"/>
      <c r="C920" s="178"/>
      <c r="D920" s="178"/>
      <c r="E920" s="178"/>
      <c r="F920" s="178"/>
      <c r="G920" s="179"/>
      <c r="H920" s="178"/>
      <c r="I920" s="180"/>
    </row>
    <row r="921" spans="1:9" ht="15.75" customHeight="1">
      <c r="A921" s="177"/>
      <c r="B921" s="178"/>
      <c r="C921" s="178"/>
      <c r="D921" s="178"/>
      <c r="E921" s="178"/>
      <c r="F921" s="178"/>
      <c r="G921" s="179"/>
      <c r="H921" s="178"/>
      <c r="I921" s="180"/>
    </row>
    <row r="922" spans="1:9" ht="15.75" customHeight="1">
      <c r="A922" s="177"/>
      <c r="B922" s="178"/>
      <c r="C922" s="178"/>
      <c r="D922" s="178"/>
      <c r="E922" s="178"/>
      <c r="F922" s="178"/>
      <c r="G922" s="179"/>
      <c r="H922" s="178"/>
      <c r="I922" s="180"/>
    </row>
    <row r="923" spans="1:9" ht="15.75" customHeight="1">
      <c r="A923" s="177"/>
      <c r="B923" s="178"/>
      <c r="C923" s="178"/>
      <c r="D923" s="178"/>
      <c r="E923" s="178"/>
      <c r="F923" s="178"/>
      <c r="G923" s="179"/>
      <c r="H923" s="178"/>
      <c r="I923" s="180"/>
    </row>
    <row r="924" spans="1:9" ht="15.75" customHeight="1">
      <c r="A924" s="177"/>
      <c r="B924" s="178"/>
      <c r="C924" s="178"/>
      <c r="D924" s="178"/>
      <c r="E924" s="178"/>
      <c r="F924" s="178"/>
      <c r="G924" s="179"/>
      <c r="H924" s="178"/>
      <c r="I924" s="180"/>
    </row>
    <row r="925" spans="1:9" ht="15.75" customHeight="1">
      <c r="A925" s="177"/>
      <c r="B925" s="178"/>
      <c r="C925" s="178"/>
      <c r="D925" s="178"/>
      <c r="E925" s="178"/>
      <c r="F925" s="178"/>
      <c r="G925" s="179"/>
      <c r="H925" s="178"/>
      <c r="I925" s="180"/>
    </row>
    <row r="926" spans="1:9" ht="15.75" customHeight="1">
      <c r="A926" s="177"/>
      <c r="B926" s="178"/>
      <c r="C926" s="178"/>
      <c r="D926" s="178"/>
      <c r="E926" s="178"/>
      <c r="F926" s="178"/>
      <c r="G926" s="179"/>
      <c r="H926" s="178"/>
      <c r="I926" s="180"/>
    </row>
    <row r="927" spans="1:9" ht="15.75" customHeight="1">
      <c r="A927" s="177"/>
      <c r="B927" s="178"/>
      <c r="C927" s="178"/>
      <c r="D927" s="178"/>
      <c r="E927" s="178"/>
      <c r="F927" s="178"/>
      <c r="G927" s="179"/>
      <c r="H927" s="178"/>
      <c r="I927" s="180"/>
    </row>
    <row r="928" spans="1:9" ht="15.75" customHeight="1">
      <c r="A928" s="177"/>
      <c r="B928" s="178"/>
      <c r="C928" s="178"/>
      <c r="D928" s="178"/>
      <c r="E928" s="178"/>
      <c r="F928" s="178"/>
      <c r="G928" s="179"/>
      <c r="H928" s="178"/>
      <c r="I928" s="180"/>
    </row>
    <row r="929" spans="1:9" ht="15.75" customHeight="1">
      <c r="A929" s="177"/>
      <c r="B929" s="178"/>
      <c r="C929" s="178"/>
      <c r="D929" s="178"/>
      <c r="E929" s="178"/>
      <c r="F929" s="178"/>
      <c r="G929" s="179"/>
      <c r="H929" s="178"/>
      <c r="I929" s="180"/>
    </row>
    <row r="930" spans="1:9" ht="15.75" customHeight="1">
      <c r="A930" s="177"/>
      <c r="B930" s="178"/>
      <c r="C930" s="178"/>
      <c r="D930" s="178"/>
      <c r="E930" s="178"/>
      <c r="F930" s="178"/>
      <c r="G930" s="179"/>
      <c r="H930" s="178"/>
      <c r="I930" s="180"/>
    </row>
    <row r="931" spans="1:9" ht="15.75" customHeight="1">
      <c r="A931" s="177"/>
      <c r="B931" s="178"/>
      <c r="C931" s="178"/>
      <c r="D931" s="178"/>
      <c r="E931" s="178"/>
      <c r="F931" s="178"/>
      <c r="G931" s="179"/>
      <c r="H931" s="178"/>
      <c r="I931" s="180"/>
    </row>
    <row r="932" spans="1:9" ht="15.75" customHeight="1">
      <c r="A932" s="177"/>
      <c r="B932" s="178"/>
      <c r="C932" s="178"/>
      <c r="D932" s="178"/>
      <c r="E932" s="178"/>
      <c r="F932" s="178"/>
      <c r="G932" s="179"/>
      <c r="H932" s="178"/>
      <c r="I932" s="180"/>
    </row>
    <row r="933" spans="1:9" ht="15.75" customHeight="1">
      <c r="A933" s="177"/>
      <c r="B933" s="178"/>
      <c r="C933" s="178"/>
      <c r="D933" s="178"/>
      <c r="E933" s="178"/>
      <c r="F933" s="178"/>
      <c r="G933" s="179"/>
      <c r="H933" s="178"/>
      <c r="I933" s="180"/>
    </row>
    <row r="934" spans="1:9" ht="15.75" customHeight="1">
      <c r="A934" s="177"/>
      <c r="B934" s="178"/>
      <c r="C934" s="178"/>
      <c r="D934" s="178"/>
      <c r="E934" s="178"/>
      <c r="F934" s="178"/>
      <c r="G934" s="179"/>
      <c r="H934" s="178"/>
      <c r="I934" s="180"/>
    </row>
    <row r="935" spans="1:9" ht="15.75" customHeight="1">
      <c r="A935" s="177"/>
      <c r="B935" s="178"/>
      <c r="C935" s="178"/>
      <c r="D935" s="178"/>
      <c r="E935" s="178"/>
      <c r="F935" s="178"/>
      <c r="G935" s="179"/>
      <c r="H935" s="178"/>
      <c r="I935" s="180"/>
    </row>
    <row r="936" spans="1:9" ht="15.75" customHeight="1">
      <c r="A936" s="177"/>
      <c r="B936" s="178"/>
      <c r="C936" s="178"/>
      <c r="D936" s="178"/>
      <c r="E936" s="178"/>
      <c r="F936" s="178"/>
      <c r="G936" s="179"/>
      <c r="H936" s="178"/>
      <c r="I936" s="180"/>
    </row>
    <row r="937" spans="1:9" ht="15.75" customHeight="1">
      <c r="A937" s="177"/>
      <c r="B937" s="178"/>
      <c r="C937" s="178"/>
      <c r="D937" s="178"/>
      <c r="E937" s="178"/>
      <c r="F937" s="178"/>
      <c r="G937" s="179"/>
      <c r="H937" s="178"/>
      <c r="I937" s="180"/>
    </row>
    <row r="938" spans="1:9" ht="15.75" customHeight="1">
      <c r="A938" s="177"/>
      <c r="B938" s="178"/>
      <c r="C938" s="178"/>
      <c r="D938" s="178"/>
      <c r="E938" s="178"/>
      <c r="F938" s="178"/>
      <c r="G938" s="179"/>
      <c r="H938" s="178"/>
      <c r="I938" s="180"/>
    </row>
    <row r="939" spans="1:9" ht="15.75" customHeight="1">
      <c r="A939" s="177"/>
      <c r="B939" s="178"/>
      <c r="C939" s="178"/>
      <c r="D939" s="178"/>
      <c r="E939" s="178"/>
      <c r="F939" s="178"/>
      <c r="G939" s="179"/>
      <c r="H939" s="178"/>
      <c r="I939" s="180"/>
    </row>
    <row r="940" spans="1:9" ht="15.75" customHeight="1">
      <c r="A940" s="177"/>
      <c r="B940" s="178"/>
      <c r="C940" s="178"/>
      <c r="D940" s="178"/>
      <c r="E940" s="178"/>
      <c r="F940" s="178"/>
      <c r="G940" s="179"/>
      <c r="H940" s="178"/>
      <c r="I940" s="180"/>
    </row>
    <row r="941" spans="1:9" ht="15.75" customHeight="1">
      <c r="A941" s="177"/>
      <c r="B941" s="178"/>
      <c r="C941" s="178"/>
      <c r="D941" s="178"/>
      <c r="E941" s="178"/>
      <c r="F941" s="178"/>
      <c r="G941" s="179"/>
      <c r="H941" s="178"/>
      <c r="I941" s="180"/>
    </row>
    <row r="942" spans="1:9" ht="15.75" customHeight="1">
      <c r="A942" s="177"/>
      <c r="B942" s="178"/>
      <c r="C942" s="178"/>
      <c r="D942" s="178"/>
      <c r="E942" s="178"/>
      <c r="F942" s="178"/>
      <c r="G942" s="179"/>
      <c r="H942" s="178"/>
      <c r="I942" s="180"/>
    </row>
    <row r="943" spans="1:9" ht="15.75" customHeight="1">
      <c r="A943" s="177"/>
      <c r="B943" s="178"/>
      <c r="C943" s="178"/>
      <c r="D943" s="178"/>
      <c r="E943" s="178"/>
      <c r="F943" s="178"/>
      <c r="G943" s="179"/>
      <c r="H943" s="178"/>
      <c r="I943" s="180"/>
    </row>
    <row r="944" spans="1:9" ht="15.75" customHeight="1">
      <c r="A944" s="177"/>
      <c r="B944" s="178"/>
      <c r="C944" s="178"/>
      <c r="D944" s="178"/>
      <c r="E944" s="178"/>
      <c r="F944" s="178"/>
      <c r="G944" s="179"/>
      <c r="H944" s="178"/>
      <c r="I944" s="180"/>
    </row>
    <row r="945" spans="1:9" ht="15.75" customHeight="1">
      <c r="A945" s="177"/>
      <c r="B945" s="178"/>
      <c r="C945" s="178"/>
      <c r="D945" s="178"/>
      <c r="E945" s="178"/>
      <c r="F945" s="178"/>
      <c r="G945" s="179"/>
      <c r="H945" s="178"/>
      <c r="I945" s="180"/>
    </row>
    <row r="946" spans="1:9" ht="15.75" customHeight="1">
      <c r="A946" s="177"/>
      <c r="B946" s="178"/>
      <c r="C946" s="178"/>
      <c r="D946" s="178"/>
      <c r="E946" s="178"/>
      <c r="F946" s="178"/>
      <c r="G946" s="179"/>
      <c r="H946" s="178"/>
      <c r="I946" s="180"/>
    </row>
    <row r="947" spans="1:9" ht="15.75" customHeight="1">
      <c r="A947" s="177"/>
      <c r="B947" s="178"/>
      <c r="C947" s="178"/>
      <c r="D947" s="178"/>
      <c r="E947" s="178"/>
      <c r="F947" s="178"/>
      <c r="G947" s="179"/>
      <c r="H947" s="178"/>
      <c r="I947" s="180"/>
    </row>
    <row r="948" spans="1:9" ht="15.75" customHeight="1">
      <c r="A948" s="177"/>
      <c r="B948" s="178"/>
      <c r="C948" s="178"/>
      <c r="D948" s="178"/>
      <c r="E948" s="178"/>
      <c r="F948" s="178"/>
      <c r="G948" s="179"/>
      <c r="H948" s="178"/>
      <c r="I948" s="180"/>
    </row>
    <row r="949" spans="1:9" ht="15.75" customHeight="1">
      <c r="A949" s="177"/>
      <c r="B949" s="178"/>
      <c r="C949" s="178"/>
      <c r="D949" s="178"/>
      <c r="E949" s="178"/>
      <c r="F949" s="178"/>
      <c r="G949" s="179"/>
      <c r="H949" s="178"/>
      <c r="I949" s="180"/>
    </row>
    <row r="950" spans="1:9" ht="15.75" customHeight="1">
      <c r="A950" s="177"/>
      <c r="B950" s="178"/>
      <c r="C950" s="178"/>
      <c r="D950" s="178"/>
      <c r="E950" s="178"/>
      <c r="F950" s="178"/>
      <c r="G950" s="179"/>
      <c r="H950" s="178"/>
      <c r="I950" s="180"/>
    </row>
    <row r="951" spans="1:9" ht="15.75" customHeight="1">
      <c r="A951" s="177"/>
      <c r="B951" s="178"/>
      <c r="C951" s="178"/>
      <c r="D951" s="178"/>
      <c r="E951" s="178"/>
      <c r="F951" s="178"/>
      <c r="G951" s="179"/>
      <c r="H951" s="178"/>
      <c r="I951" s="180"/>
    </row>
    <row r="952" spans="1:9" ht="15.75" customHeight="1">
      <c r="A952" s="177"/>
      <c r="B952" s="178"/>
      <c r="C952" s="178"/>
      <c r="D952" s="178"/>
      <c r="E952" s="178"/>
      <c r="F952" s="178"/>
      <c r="G952" s="179"/>
      <c r="H952" s="178"/>
      <c r="I952" s="180"/>
    </row>
    <row r="953" spans="1:9" ht="15.75" customHeight="1">
      <c r="A953" s="177"/>
      <c r="B953" s="178"/>
      <c r="C953" s="178"/>
      <c r="D953" s="178"/>
      <c r="E953" s="178"/>
      <c r="F953" s="178"/>
      <c r="G953" s="179"/>
      <c r="H953" s="178"/>
      <c r="I953" s="180"/>
    </row>
    <row r="954" spans="1:9" ht="15.75" customHeight="1">
      <c r="A954" s="177"/>
      <c r="B954" s="178"/>
      <c r="C954" s="178"/>
      <c r="D954" s="178"/>
      <c r="E954" s="178"/>
      <c r="F954" s="178"/>
      <c r="G954" s="179"/>
      <c r="H954" s="178"/>
      <c r="I954" s="180"/>
    </row>
    <row r="955" spans="1:9" ht="15.75" customHeight="1">
      <c r="A955" s="177"/>
      <c r="B955" s="178"/>
      <c r="C955" s="178"/>
      <c r="D955" s="178"/>
      <c r="E955" s="178"/>
      <c r="F955" s="178"/>
      <c r="G955" s="179"/>
      <c r="H955" s="178"/>
      <c r="I955" s="180"/>
    </row>
    <row r="956" spans="1:9" ht="15.75" customHeight="1">
      <c r="A956" s="177"/>
      <c r="B956" s="178"/>
      <c r="C956" s="178"/>
      <c r="D956" s="178"/>
      <c r="E956" s="178"/>
      <c r="F956" s="178"/>
      <c r="G956" s="179"/>
      <c r="H956" s="178"/>
      <c r="I956" s="180"/>
    </row>
    <row r="957" spans="1:9" ht="15.75" customHeight="1">
      <c r="A957" s="177"/>
      <c r="B957" s="178"/>
      <c r="C957" s="178"/>
      <c r="D957" s="178"/>
      <c r="E957" s="178"/>
      <c r="F957" s="178"/>
      <c r="G957" s="179"/>
      <c r="H957" s="178"/>
      <c r="I957" s="180"/>
    </row>
    <row r="958" spans="1:9" ht="15.75" customHeight="1">
      <c r="A958" s="177"/>
      <c r="B958" s="178"/>
      <c r="C958" s="178"/>
      <c r="D958" s="178"/>
      <c r="E958" s="178"/>
      <c r="F958" s="178"/>
      <c r="G958" s="179"/>
      <c r="H958" s="178"/>
      <c r="I958" s="180"/>
    </row>
    <row r="959" spans="1:9" ht="15.75" customHeight="1">
      <c r="A959" s="177"/>
      <c r="B959" s="178"/>
      <c r="C959" s="178"/>
      <c r="D959" s="178"/>
      <c r="E959" s="178"/>
      <c r="F959" s="178"/>
      <c r="G959" s="179"/>
      <c r="H959" s="178"/>
      <c r="I959" s="180"/>
    </row>
    <row r="960" spans="1:9" ht="15.75" customHeight="1">
      <c r="A960" s="177"/>
      <c r="B960" s="178"/>
      <c r="C960" s="178"/>
      <c r="D960" s="178"/>
      <c r="E960" s="178"/>
      <c r="F960" s="178"/>
      <c r="G960" s="179"/>
      <c r="H960" s="178"/>
      <c r="I960" s="180"/>
    </row>
    <row r="961" spans="1:9" ht="15.75" customHeight="1">
      <c r="A961" s="177"/>
      <c r="B961" s="178"/>
      <c r="C961" s="178"/>
      <c r="D961" s="178"/>
      <c r="E961" s="178"/>
      <c r="F961" s="178"/>
      <c r="G961" s="179"/>
      <c r="H961" s="178"/>
      <c r="I961" s="180"/>
    </row>
    <row r="962" spans="1:9" ht="15.75" customHeight="1">
      <c r="A962" s="177"/>
      <c r="B962" s="178"/>
      <c r="C962" s="178"/>
      <c r="D962" s="178"/>
      <c r="E962" s="178"/>
      <c r="F962" s="178"/>
      <c r="G962" s="179"/>
      <c r="H962" s="178"/>
      <c r="I962" s="180"/>
    </row>
    <row r="963" spans="1:9" ht="15.75" customHeight="1">
      <c r="A963" s="177"/>
      <c r="B963" s="178"/>
      <c r="C963" s="178"/>
      <c r="D963" s="178"/>
      <c r="E963" s="178"/>
      <c r="F963" s="178"/>
      <c r="G963" s="179"/>
      <c r="H963" s="178"/>
      <c r="I963" s="180"/>
    </row>
    <row r="964" spans="1:9" ht="15.75" customHeight="1">
      <c r="A964" s="177"/>
      <c r="B964" s="178"/>
      <c r="C964" s="178"/>
      <c r="D964" s="178"/>
      <c r="E964" s="178"/>
      <c r="F964" s="178"/>
      <c r="G964" s="179"/>
      <c r="H964" s="178"/>
      <c r="I964" s="180"/>
    </row>
    <row r="965" spans="1:9" ht="15.75" customHeight="1">
      <c r="A965" s="177"/>
      <c r="B965" s="178"/>
      <c r="C965" s="178"/>
      <c r="D965" s="178"/>
      <c r="E965" s="178"/>
      <c r="F965" s="178"/>
      <c r="G965" s="179"/>
      <c r="H965" s="178"/>
      <c r="I965" s="180"/>
    </row>
    <row r="966" spans="1:9" ht="15.75" customHeight="1">
      <c r="A966" s="177"/>
      <c r="B966" s="178"/>
      <c r="C966" s="178"/>
      <c r="D966" s="178"/>
      <c r="E966" s="178"/>
      <c r="F966" s="178"/>
      <c r="G966" s="179"/>
      <c r="H966" s="178"/>
      <c r="I966" s="180"/>
    </row>
    <row r="967" spans="1:9" ht="15.75" customHeight="1">
      <c r="A967" s="177"/>
      <c r="B967" s="178"/>
      <c r="C967" s="178"/>
      <c r="D967" s="178"/>
      <c r="E967" s="178"/>
      <c r="F967" s="178"/>
      <c r="G967" s="179"/>
      <c r="H967" s="178"/>
      <c r="I967" s="180"/>
    </row>
    <row r="968" spans="1:9" ht="15.75" customHeight="1">
      <c r="A968" s="177"/>
      <c r="B968" s="178"/>
      <c r="C968" s="178"/>
      <c r="D968" s="178"/>
      <c r="E968" s="178"/>
      <c r="F968" s="178"/>
      <c r="G968" s="179"/>
      <c r="H968" s="178"/>
      <c r="I968" s="180"/>
    </row>
    <row r="969" spans="1:9" ht="15.75" customHeight="1">
      <c r="A969" s="177"/>
      <c r="B969" s="178"/>
      <c r="C969" s="178"/>
      <c r="D969" s="178"/>
      <c r="E969" s="178"/>
      <c r="F969" s="178"/>
      <c r="G969" s="179"/>
      <c r="H969" s="178"/>
      <c r="I969" s="180"/>
    </row>
    <row r="970" spans="1:9" ht="15.75" customHeight="1">
      <c r="A970" s="177"/>
      <c r="B970" s="178"/>
      <c r="C970" s="178"/>
      <c r="D970" s="178"/>
      <c r="E970" s="178"/>
      <c r="F970" s="178"/>
      <c r="G970" s="179"/>
      <c r="H970" s="178"/>
      <c r="I970" s="180"/>
    </row>
    <row r="971" spans="1:9" ht="15.75" customHeight="1">
      <c r="A971" s="177"/>
      <c r="B971" s="178"/>
      <c r="C971" s="178"/>
      <c r="D971" s="178"/>
      <c r="E971" s="178"/>
      <c r="F971" s="178"/>
      <c r="G971" s="179"/>
      <c r="H971" s="178"/>
      <c r="I971" s="180"/>
    </row>
    <row r="972" spans="1:9" ht="15.75" customHeight="1">
      <c r="A972" s="177"/>
      <c r="B972" s="178"/>
      <c r="C972" s="178"/>
      <c r="D972" s="178"/>
      <c r="E972" s="178"/>
      <c r="F972" s="178"/>
      <c r="G972" s="179"/>
      <c r="H972" s="178"/>
      <c r="I972" s="180"/>
    </row>
    <row r="973" spans="1:9" ht="15.75" customHeight="1">
      <c r="A973" s="177"/>
      <c r="B973" s="178"/>
      <c r="C973" s="178"/>
      <c r="D973" s="178"/>
      <c r="E973" s="178"/>
      <c r="F973" s="178"/>
      <c r="G973" s="179"/>
      <c r="H973" s="178"/>
      <c r="I973" s="180"/>
    </row>
    <row r="974" spans="1:9" ht="15.75" customHeight="1">
      <c r="A974" s="177"/>
      <c r="B974" s="178"/>
      <c r="C974" s="178"/>
      <c r="D974" s="178"/>
      <c r="E974" s="178"/>
      <c r="F974" s="178"/>
      <c r="G974" s="179"/>
      <c r="H974" s="178"/>
      <c r="I974" s="180"/>
    </row>
    <row r="975" spans="1:9" ht="15.75" customHeight="1">
      <c r="A975" s="177"/>
      <c r="B975" s="178"/>
      <c r="C975" s="178"/>
      <c r="D975" s="178"/>
      <c r="E975" s="178"/>
      <c r="F975" s="178"/>
      <c r="G975" s="179"/>
      <c r="H975" s="178"/>
      <c r="I975" s="180"/>
    </row>
    <row r="976" spans="1:9" ht="15.75" customHeight="1">
      <c r="A976" s="177"/>
      <c r="B976" s="178"/>
      <c r="C976" s="178"/>
      <c r="D976" s="178"/>
      <c r="E976" s="178"/>
      <c r="F976" s="178"/>
      <c r="G976" s="179"/>
      <c r="H976" s="178"/>
      <c r="I976" s="180"/>
    </row>
    <row r="977" spans="1:9" ht="15.75" customHeight="1">
      <c r="A977" s="177"/>
      <c r="B977" s="178"/>
      <c r="C977" s="178"/>
      <c r="D977" s="178"/>
      <c r="E977" s="178"/>
      <c r="F977" s="178"/>
      <c r="G977" s="179"/>
      <c r="H977" s="178"/>
      <c r="I977" s="180"/>
    </row>
    <row r="978" spans="1:9" ht="15.75" customHeight="1">
      <c r="A978" s="177"/>
      <c r="B978" s="178"/>
      <c r="C978" s="178"/>
      <c r="D978" s="178"/>
      <c r="E978" s="178"/>
      <c r="F978" s="178"/>
      <c r="G978" s="179"/>
      <c r="H978" s="178"/>
      <c r="I978" s="180"/>
    </row>
    <row r="979" spans="1:9" ht="15.75" customHeight="1">
      <c r="A979" s="177"/>
      <c r="B979" s="178"/>
      <c r="C979" s="178"/>
      <c r="D979" s="178"/>
      <c r="E979" s="178"/>
      <c r="F979" s="178"/>
      <c r="G979" s="179"/>
      <c r="H979" s="178"/>
      <c r="I979" s="180"/>
    </row>
    <row r="980" spans="1:9" ht="15.75" customHeight="1">
      <c r="A980" s="177"/>
      <c r="B980" s="178"/>
      <c r="C980" s="178"/>
      <c r="D980" s="178"/>
      <c r="E980" s="178"/>
      <c r="F980" s="178"/>
      <c r="G980" s="179"/>
      <c r="H980" s="178"/>
      <c r="I980" s="180"/>
    </row>
    <row r="981" spans="1:9" ht="15.75" customHeight="1">
      <c r="A981" s="177"/>
      <c r="B981" s="178"/>
      <c r="C981" s="178"/>
      <c r="D981" s="178"/>
      <c r="E981" s="178"/>
      <c r="F981" s="178"/>
      <c r="G981" s="179"/>
      <c r="H981" s="178"/>
      <c r="I981" s="180"/>
    </row>
    <row r="982" spans="1:9" ht="15.75" customHeight="1">
      <c r="A982" s="177"/>
      <c r="B982" s="178"/>
      <c r="C982" s="178"/>
      <c r="D982" s="178"/>
      <c r="E982" s="178"/>
      <c r="F982" s="178"/>
      <c r="G982" s="179"/>
      <c r="H982" s="178"/>
      <c r="I982" s="180"/>
    </row>
    <row r="983" spans="1:9" ht="15.75" customHeight="1">
      <c r="A983" s="177"/>
      <c r="B983" s="178"/>
      <c r="C983" s="178"/>
      <c r="D983" s="178"/>
      <c r="E983" s="178"/>
      <c r="F983" s="178"/>
      <c r="G983" s="179"/>
      <c r="H983" s="178"/>
      <c r="I983" s="180"/>
    </row>
    <row r="984" spans="1:9" ht="15.75" customHeight="1">
      <c r="A984" s="177"/>
      <c r="B984" s="178"/>
      <c r="C984" s="178"/>
      <c r="D984" s="178"/>
      <c r="E984" s="178"/>
      <c r="F984" s="178"/>
      <c r="G984" s="179"/>
      <c r="H984" s="178"/>
      <c r="I984" s="180"/>
    </row>
    <row r="985" spans="1:9" ht="15.75" customHeight="1">
      <c r="A985" s="177"/>
      <c r="B985" s="178"/>
      <c r="C985" s="178"/>
      <c r="D985" s="178"/>
      <c r="E985" s="178"/>
      <c r="F985" s="178"/>
      <c r="G985" s="179"/>
      <c r="H985" s="178"/>
      <c r="I985" s="180"/>
    </row>
    <row r="986" spans="1:9" ht="15.75" customHeight="1">
      <c r="A986" s="177"/>
      <c r="B986" s="178"/>
      <c r="C986" s="178"/>
      <c r="D986" s="178"/>
      <c r="E986" s="178"/>
      <c r="F986" s="178"/>
      <c r="G986" s="179"/>
      <c r="H986" s="178"/>
      <c r="I986" s="180"/>
    </row>
    <row r="987" spans="1:9" ht="15.75" customHeight="1">
      <c r="A987" s="177"/>
      <c r="B987" s="178"/>
      <c r="C987" s="178"/>
      <c r="D987" s="178"/>
      <c r="E987" s="178"/>
      <c r="F987" s="178"/>
      <c r="G987" s="179"/>
      <c r="H987" s="178"/>
      <c r="I987" s="180"/>
    </row>
    <row r="988" spans="1:9" ht="15.75" customHeight="1">
      <c r="A988" s="177"/>
      <c r="B988" s="178"/>
      <c r="C988" s="178"/>
      <c r="D988" s="178"/>
      <c r="E988" s="178"/>
      <c r="F988" s="178"/>
      <c r="G988" s="179"/>
      <c r="H988" s="178"/>
      <c r="I988" s="180"/>
    </row>
    <row r="989" spans="1:9" ht="15.75" customHeight="1">
      <c r="A989" s="177"/>
      <c r="B989" s="178"/>
      <c r="C989" s="178"/>
      <c r="D989" s="178"/>
      <c r="E989" s="178"/>
      <c r="F989" s="178"/>
      <c r="G989" s="179"/>
      <c r="H989" s="178"/>
      <c r="I989" s="180"/>
    </row>
    <row r="990" spans="1:9" ht="15.75" customHeight="1">
      <c r="A990" s="177"/>
      <c r="B990" s="178"/>
      <c r="C990" s="178"/>
      <c r="D990" s="178"/>
      <c r="E990" s="178"/>
      <c r="F990" s="178"/>
      <c r="G990" s="179"/>
      <c r="H990" s="178"/>
      <c r="I990" s="180"/>
    </row>
    <row r="991" spans="1:9" ht="15.75" customHeight="1">
      <c r="A991" s="177"/>
      <c r="B991" s="178"/>
      <c r="C991" s="178"/>
      <c r="D991" s="178"/>
      <c r="E991" s="178"/>
      <c r="F991" s="178"/>
      <c r="G991" s="179"/>
      <c r="H991" s="178"/>
      <c r="I991" s="180"/>
    </row>
    <row r="992" spans="1:9" ht="15.75" customHeight="1">
      <c r="A992" s="177"/>
      <c r="B992" s="178"/>
      <c r="C992" s="178"/>
      <c r="D992" s="178"/>
      <c r="E992" s="178"/>
      <c r="F992" s="178"/>
      <c r="G992" s="179"/>
      <c r="H992" s="178"/>
      <c r="I992" s="180"/>
    </row>
    <row r="993" spans="1:9" ht="15.75" customHeight="1">
      <c r="A993" s="177"/>
      <c r="B993" s="178"/>
      <c r="C993" s="178"/>
      <c r="D993" s="178"/>
      <c r="E993" s="178"/>
      <c r="F993" s="178"/>
      <c r="G993" s="179"/>
      <c r="H993" s="178"/>
      <c r="I993" s="180"/>
    </row>
    <row r="994" spans="1:9" ht="15.75" customHeight="1">
      <c r="A994" s="177"/>
      <c r="B994" s="178"/>
      <c r="C994" s="178"/>
      <c r="D994" s="178"/>
      <c r="E994" s="178"/>
      <c r="F994" s="178"/>
      <c r="G994" s="179"/>
      <c r="H994" s="178"/>
      <c r="I994" s="180"/>
    </row>
    <row r="995" spans="1:9" ht="15.75" customHeight="1">
      <c r="A995" s="177"/>
      <c r="B995" s="178"/>
      <c r="C995" s="178"/>
      <c r="D995" s="178"/>
      <c r="E995" s="178"/>
      <c r="F995" s="178"/>
      <c r="G995" s="179"/>
      <c r="H995" s="178"/>
      <c r="I995" s="180"/>
    </row>
    <row r="996" spans="1:9" ht="15.75" customHeight="1">
      <c r="A996" s="177"/>
      <c r="B996" s="178"/>
      <c r="C996" s="178"/>
      <c r="D996" s="178"/>
      <c r="E996" s="178"/>
      <c r="F996" s="178"/>
      <c r="G996" s="179"/>
      <c r="H996" s="178"/>
      <c r="I996" s="180"/>
    </row>
    <row r="997" spans="1:9" ht="15.75" customHeight="1">
      <c r="A997" s="177"/>
      <c r="B997" s="178"/>
      <c r="C997" s="178"/>
      <c r="D997" s="178"/>
      <c r="E997" s="178"/>
      <c r="F997" s="178"/>
      <c r="G997" s="179"/>
      <c r="H997" s="178"/>
      <c r="I997" s="180"/>
    </row>
    <row r="998" spans="1:9" ht="15.75" customHeight="1">
      <c r="A998" s="177"/>
      <c r="B998" s="178"/>
      <c r="C998" s="178"/>
      <c r="D998" s="178"/>
      <c r="E998" s="178"/>
      <c r="F998" s="178"/>
      <c r="G998" s="179"/>
      <c r="H998" s="178"/>
      <c r="I998" s="180"/>
    </row>
    <row r="999" spans="1:9" ht="15.75" customHeight="1">
      <c r="A999" s="177"/>
      <c r="B999" s="178"/>
      <c r="C999" s="178"/>
      <c r="D999" s="178"/>
      <c r="E999" s="178"/>
      <c r="F999" s="178"/>
      <c r="G999" s="179"/>
      <c r="H999" s="178"/>
      <c r="I999" s="180"/>
    </row>
    <row r="1000" spans="1:9" ht="15.75" customHeight="1">
      <c r="A1000" s="177"/>
      <c r="B1000" s="178"/>
      <c r="C1000" s="178"/>
      <c r="D1000" s="178"/>
      <c r="E1000" s="178"/>
      <c r="F1000" s="178"/>
      <c r="G1000" s="179"/>
      <c r="H1000" s="178"/>
      <c r="I1000" s="180"/>
    </row>
  </sheetData>
  <mergeCells count="87">
    <mergeCell ref="E251:E257"/>
    <mergeCell ref="E258:E264"/>
    <mergeCell ref="E265:E271"/>
    <mergeCell ref="E272:E278"/>
    <mergeCell ref="E279:E285"/>
    <mergeCell ref="E216:E222"/>
    <mergeCell ref="E223:E229"/>
    <mergeCell ref="E230:E236"/>
    <mergeCell ref="E237:E243"/>
    <mergeCell ref="E244:E250"/>
    <mergeCell ref="E180:E186"/>
    <mergeCell ref="E187:E193"/>
    <mergeCell ref="E194:E200"/>
    <mergeCell ref="E201:E207"/>
    <mergeCell ref="E208:E214"/>
    <mergeCell ref="E145:E151"/>
    <mergeCell ref="E152:E158"/>
    <mergeCell ref="E159:E165"/>
    <mergeCell ref="E166:E172"/>
    <mergeCell ref="E173:E179"/>
    <mergeCell ref="E110:E116"/>
    <mergeCell ref="E117:E123"/>
    <mergeCell ref="E124:E130"/>
    <mergeCell ref="E131:E137"/>
    <mergeCell ref="E138:E144"/>
    <mergeCell ref="E75:E81"/>
    <mergeCell ref="E82:E88"/>
    <mergeCell ref="E89:E95"/>
    <mergeCell ref="E96:E102"/>
    <mergeCell ref="E103:E109"/>
    <mergeCell ref="E39:E45"/>
    <mergeCell ref="E46:E52"/>
    <mergeCell ref="E53:E59"/>
    <mergeCell ref="E60:E66"/>
    <mergeCell ref="E67:E73"/>
    <mergeCell ref="E4:E10"/>
    <mergeCell ref="E11:E17"/>
    <mergeCell ref="E18:E24"/>
    <mergeCell ref="E25:E31"/>
    <mergeCell ref="E32:E38"/>
    <mergeCell ref="A1:I1"/>
    <mergeCell ref="A2:A3"/>
    <mergeCell ref="B2:B3"/>
    <mergeCell ref="C2:C3"/>
    <mergeCell ref="D2:D3"/>
    <mergeCell ref="E2:E3"/>
    <mergeCell ref="F2:F3"/>
    <mergeCell ref="I2:I3"/>
    <mergeCell ref="G2:G3"/>
    <mergeCell ref="H2:H3"/>
    <mergeCell ref="E462:E468"/>
    <mergeCell ref="E469:E475"/>
    <mergeCell ref="E476:E482"/>
    <mergeCell ref="E532:E538"/>
    <mergeCell ref="E539:E545"/>
    <mergeCell ref="E483:E489"/>
    <mergeCell ref="E490:E496"/>
    <mergeCell ref="E497:E503"/>
    <mergeCell ref="E504:E510"/>
    <mergeCell ref="E511:E517"/>
    <mergeCell ref="E518:E524"/>
    <mergeCell ref="E525:E531"/>
    <mergeCell ref="E427:E433"/>
    <mergeCell ref="E434:E440"/>
    <mergeCell ref="E441:E447"/>
    <mergeCell ref="E448:E454"/>
    <mergeCell ref="E455:E461"/>
    <mergeCell ref="E392:E398"/>
    <mergeCell ref="E399:E405"/>
    <mergeCell ref="E406:E412"/>
    <mergeCell ref="E413:E419"/>
    <mergeCell ref="E420:E426"/>
    <mergeCell ref="E356:E362"/>
    <mergeCell ref="E364:E370"/>
    <mergeCell ref="E371:E377"/>
    <mergeCell ref="E378:E384"/>
    <mergeCell ref="E385:E391"/>
    <mergeCell ref="E321:E327"/>
    <mergeCell ref="E328:E334"/>
    <mergeCell ref="E335:E341"/>
    <mergeCell ref="E342:E348"/>
    <mergeCell ref="E349:E355"/>
    <mergeCell ref="E286:E292"/>
    <mergeCell ref="E293:E299"/>
    <mergeCell ref="E300:E306"/>
    <mergeCell ref="E307:E313"/>
    <mergeCell ref="E314:E320"/>
  </mergeCells>
  <pageMargins left="0.35" right="0.17" top="0.31" bottom="0.28000000000000003" header="0" footer="0"/>
  <pageSetup orientation="landscape"/>
  <rowBreaks count="1" manualBreakCount="1">
    <brk id="49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000"/>
  <sheetViews>
    <sheetView tabSelected="1" workbookViewId="0">
      <selection sqref="A1:I1"/>
    </sheetView>
  </sheetViews>
  <sheetFormatPr defaultColWidth="14.42578125" defaultRowHeight="15" customHeight="1"/>
  <cols>
    <col min="1" max="1" width="8.7109375" customWidth="1"/>
    <col min="2" max="2" width="20" customWidth="1"/>
    <col min="3" max="3" width="8.7109375" customWidth="1"/>
    <col min="4" max="4" width="10.42578125" customWidth="1"/>
    <col min="5" max="5" width="14" customWidth="1"/>
    <col min="6" max="6" width="36.7109375" customWidth="1"/>
    <col min="7" max="7" width="12.85546875" customWidth="1"/>
    <col min="8" max="8" width="15.85546875" customWidth="1"/>
    <col min="9" max="9" width="19.5703125" customWidth="1"/>
    <col min="10" max="26" width="8.7109375" customWidth="1"/>
  </cols>
  <sheetData>
    <row r="1" spans="1:9">
      <c r="A1" s="280" t="s">
        <v>711</v>
      </c>
      <c r="B1" s="234"/>
      <c r="C1" s="234"/>
      <c r="D1" s="234"/>
      <c r="E1" s="234"/>
      <c r="F1" s="234"/>
      <c r="G1" s="234"/>
      <c r="H1" s="234"/>
      <c r="I1" s="236"/>
    </row>
    <row r="2" spans="1:9" ht="21">
      <c r="A2" s="281" t="s">
        <v>712</v>
      </c>
      <c r="B2" s="282"/>
      <c r="C2" s="282"/>
      <c r="D2" s="282"/>
      <c r="E2" s="282"/>
      <c r="F2" s="282"/>
      <c r="G2" s="282"/>
      <c r="H2" s="282"/>
      <c r="I2" s="283"/>
    </row>
    <row r="3" spans="1:9" ht="56.25">
      <c r="A3" s="181" t="s">
        <v>342</v>
      </c>
      <c r="B3" s="182" t="s">
        <v>343</v>
      </c>
      <c r="C3" s="182" t="s">
        <v>344</v>
      </c>
      <c r="D3" s="182" t="s">
        <v>345</v>
      </c>
      <c r="E3" s="183" t="s">
        <v>346</v>
      </c>
      <c r="F3" s="182" t="s">
        <v>347</v>
      </c>
      <c r="G3" s="182" t="s">
        <v>348</v>
      </c>
      <c r="H3" s="182" t="s">
        <v>465</v>
      </c>
      <c r="I3" s="184" t="s">
        <v>713</v>
      </c>
    </row>
    <row r="4" spans="1:9" ht="18.75">
      <c r="A4" s="185"/>
      <c r="B4" s="48"/>
      <c r="C4" s="48"/>
      <c r="D4" s="48"/>
      <c r="E4" s="186"/>
      <c r="F4" s="48"/>
      <c r="G4" s="48"/>
      <c r="H4" s="187"/>
      <c r="I4" s="188"/>
    </row>
    <row r="5" spans="1:9" ht="18.75">
      <c r="A5" s="189">
        <v>1</v>
      </c>
      <c r="B5" s="190" t="s">
        <v>240</v>
      </c>
      <c r="C5" s="191" t="s">
        <v>714</v>
      </c>
      <c r="D5" s="191" t="s">
        <v>715</v>
      </c>
      <c r="E5" s="192" t="s">
        <v>716</v>
      </c>
      <c r="F5" s="191" t="s">
        <v>717</v>
      </c>
      <c r="G5" s="193">
        <v>0</v>
      </c>
      <c r="H5" s="50">
        <v>7.5</v>
      </c>
      <c r="I5" s="194">
        <f t="shared" ref="I5:I14" si="0">(G5*H5)/100</f>
        <v>0</v>
      </c>
    </row>
    <row r="6" spans="1:9" ht="18.75">
      <c r="A6" s="189"/>
      <c r="B6" s="190"/>
      <c r="C6" s="191"/>
      <c r="D6" s="191"/>
      <c r="E6" s="192"/>
      <c r="F6" s="195" t="s">
        <v>718</v>
      </c>
      <c r="G6" s="193">
        <v>72</v>
      </c>
      <c r="H6" s="50">
        <v>0.01</v>
      </c>
      <c r="I6" s="194">
        <f t="shared" si="0"/>
        <v>7.1999999999999998E-3</v>
      </c>
    </row>
    <row r="7" spans="1:9" ht="18.75">
      <c r="A7" s="189"/>
      <c r="B7" s="190"/>
      <c r="C7" s="191"/>
      <c r="D7" s="191"/>
      <c r="E7" s="192"/>
      <c r="F7" s="195" t="s">
        <v>719</v>
      </c>
      <c r="G7" s="193">
        <v>5</v>
      </c>
      <c r="H7" s="50">
        <v>7.5</v>
      </c>
      <c r="I7" s="194">
        <f t="shared" si="0"/>
        <v>0.375</v>
      </c>
    </row>
    <row r="8" spans="1:9" ht="31.5">
      <c r="A8" s="189"/>
      <c r="B8" s="190"/>
      <c r="C8" s="191"/>
      <c r="D8" s="191"/>
      <c r="E8" s="192"/>
      <c r="F8" s="195" t="s">
        <v>720</v>
      </c>
      <c r="G8" s="193">
        <v>1</v>
      </c>
      <c r="H8" s="50">
        <v>0.5</v>
      </c>
      <c r="I8" s="194">
        <f t="shared" si="0"/>
        <v>5.0000000000000001E-3</v>
      </c>
    </row>
    <row r="9" spans="1:9" ht="31.5">
      <c r="A9" s="189"/>
      <c r="B9" s="190"/>
      <c r="C9" s="191"/>
      <c r="D9" s="191"/>
      <c r="E9" s="192"/>
      <c r="F9" s="195" t="s">
        <v>721</v>
      </c>
      <c r="G9" s="193">
        <v>1</v>
      </c>
      <c r="H9" s="50">
        <v>0.5</v>
      </c>
      <c r="I9" s="194">
        <f t="shared" si="0"/>
        <v>5.0000000000000001E-3</v>
      </c>
    </row>
    <row r="10" spans="1:9" ht="31.5">
      <c r="A10" s="189"/>
      <c r="B10" s="190"/>
      <c r="C10" s="191"/>
      <c r="D10" s="191"/>
      <c r="E10" s="192"/>
      <c r="F10" s="195" t="s">
        <v>722</v>
      </c>
      <c r="G10" s="193">
        <v>2</v>
      </c>
      <c r="H10" s="50">
        <v>0.25</v>
      </c>
      <c r="I10" s="194">
        <f t="shared" si="0"/>
        <v>5.0000000000000001E-3</v>
      </c>
    </row>
    <row r="11" spans="1:9" ht="18.75">
      <c r="A11" s="189"/>
      <c r="B11" s="190"/>
      <c r="C11" s="191"/>
      <c r="D11" s="191"/>
      <c r="E11" s="192"/>
      <c r="F11" s="195" t="s">
        <v>723</v>
      </c>
      <c r="G11" s="193">
        <f>31805+34520+1888+3000+46517+21</f>
        <v>117751</v>
      </c>
      <c r="H11" s="50">
        <v>0.01</v>
      </c>
      <c r="I11" s="194">
        <f t="shared" si="0"/>
        <v>11.7751</v>
      </c>
    </row>
    <row r="12" spans="1:9" ht="18.75">
      <c r="A12" s="189"/>
      <c r="B12" s="190"/>
      <c r="C12" s="191"/>
      <c r="D12" s="191"/>
      <c r="E12" s="192" t="s">
        <v>724</v>
      </c>
      <c r="F12" s="195" t="s">
        <v>725</v>
      </c>
      <c r="G12" s="193">
        <v>0</v>
      </c>
      <c r="H12" s="50">
        <v>0.01</v>
      </c>
      <c r="I12" s="194">
        <f t="shared" si="0"/>
        <v>0</v>
      </c>
    </row>
    <row r="13" spans="1:9" ht="18.75">
      <c r="A13" s="189"/>
      <c r="B13" s="190"/>
      <c r="C13" s="191"/>
      <c r="D13" s="191"/>
      <c r="E13" s="192"/>
      <c r="F13" s="195" t="s">
        <v>726</v>
      </c>
      <c r="G13" s="193"/>
      <c r="H13" s="50">
        <v>3.5</v>
      </c>
      <c r="I13" s="194">
        <f t="shared" si="0"/>
        <v>0</v>
      </c>
    </row>
    <row r="14" spans="1:9" ht="18.75">
      <c r="A14" s="189"/>
      <c r="B14" s="190"/>
      <c r="C14" s="191"/>
      <c r="D14" s="191"/>
      <c r="E14" s="192"/>
      <c r="F14" s="195" t="s">
        <v>727</v>
      </c>
      <c r="G14" s="193">
        <v>0</v>
      </c>
      <c r="H14" s="50">
        <v>0.5</v>
      </c>
      <c r="I14" s="194">
        <f t="shared" si="0"/>
        <v>0</v>
      </c>
    </row>
    <row r="15" spans="1:9" ht="18.75">
      <c r="A15" s="274" t="s">
        <v>244</v>
      </c>
      <c r="B15" s="275"/>
      <c r="C15" s="275"/>
      <c r="D15" s="275"/>
      <c r="E15" s="275"/>
      <c r="F15" s="275"/>
      <c r="G15" s="275"/>
      <c r="H15" s="276"/>
      <c r="I15" s="196">
        <f>SUM(I5:I14)</f>
        <v>12.1723</v>
      </c>
    </row>
    <row r="16" spans="1:9" ht="21">
      <c r="A16" s="277" t="s">
        <v>728</v>
      </c>
      <c r="B16" s="278"/>
      <c r="C16" s="278"/>
      <c r="D16" s="278"/>
      <c r="E16" s="278"/>
      <c r="F16" s="278"/>
      <c r="G16" s="278"/>
      <c r="H16" s="278"/>
      <c r="I16" s="279"/>
    </row>
    <row r="17" spans="1:9" ht="56.25">
      <c r="A17" s="181" t="s">
        <v>342</v>
      </c>
      <c r="B17" s="182" t="s">
        <v>343</v>
      </c>
      <c r="C17" s="182" t="s">
        <v>344</v>
      </c>
      <c r="D17" s="182" t="s">
        <v>345</v>
      </c>
      <c r="E17" s="183" t="s">
        <v>346</v>
      </c>
      <c r="F17" s="182" t="s">
        <v>347</v>
      </c>
      <c r="G17" s="182" t="s">
        <v>348</v>
      </c>
      <c r="H17" s="182" t="s">
        <v>465</v>
      </c>
      <c r="I17" s="184" t="s">
        <v>713</v>
      </c>
    </row>
    <row r="18" spans="1:9" ht="18.75">
      <c r="A18" s="185"/>
      <c r="B18" s="48"/>
      <c r="C18" s="48"/>
      <c r="D18" s="48"/>
      <c r="E18" s="186"/>
      <c r="F18" s="48"/>
      <c r="G18" s="48"/>
      <c r="H18" s="187"/>
      <c r="I18" s="188"/>
    </row>
    <row r="19" spans="1:9" ht="18.75">
      <c r="A19" s="189">
        <v>1</v>
      </c>
      <c r="B19" s="190" t="s">
        <v>240</v>
      </c>
      <c r="C19" s="191" t="s">
        <v>714</v>
      </c>
      <c r="D19" s="191" t="s">
        <v>729</v>
      </c>
      <c r="E19" s="192" t="s">
        <v>716</v>
      </c>
      <c r="F19" s="191" t="s">
        <v>717</v>
      </c>
      <c r="G19" s="193">
        <v>0</v>
      </c>
      <c r="H19" s="50">
        <v>7.5</v>
      </c>
      <c r="I19" s="194">
        <f t="shared" ref="I19:I28" si="1">(G19*H19)/100</f>
        <v>0</v>
      </c>
    </row>
    <row r="20" spans="1:9" ht="18.75">
      <c r="A20" s="189"/>
      <c r="B20" s="190"/>
      <c r="C20" s="191"/>
      <c r="D20" s="191"/>
      <c r="E20" s="192"/>
      <c r="F20" s="195" t="s">
        <v>718</v>
      </c>
      <c r="G20" s="193">
        <v>68</v>
      </c>
      <c r="H20" s="50">
        <v>0.01</v>
      </c>
      <c r="I20" s="194">
        <f t="shared" si="1"/>
        <v>6.8000000000000005E-3</v>
      </c>
    </row>
    <row r="21" spans="1:9" ht="15.75" customHeight="1">
      <c r="A21" s="189"/>
      <c r="B21" s="190"/>
      <c r="C21" s="191"/>
      <c r="D21" s="191"/>
      <c r="E21" s="192"/>
      <c r="F21" s="195" t="s">
        <v>719</v>
      </c>
      <c r="G21" s="193">
        <v>5</v>
      </c>
      <c r="H21" s="50">
        <v>7.5</v>
      </c>
      <c r="I21" s="194">
        <f t="shared" si="1"/>
        <v>0.375</v>
      </c>
    </row>
    <row r="22" spans="1:9" ht="15.75" customHeight="1">
      <c r="A22" s="189"/>
      <c r="B22" s="190"/>
      <c r="C22" s="191"/>
      <c r="D22" s="191"/>
      <c r="E22" s="192"/>
      <c r="F22" s="195" t="s">
        <v>720</v>
      </c>
      <c r="G22" s="193">
        <v>2</v>
      </c>
      <c r="H22" s="50">
        <v>0.5</v>
      </c>
      <c r="I22" s="194">
        <f t="shared" si="1"/>
        <v>0.01</v>
      </c>
    </row>
    <row r="23" spans="1:9" ht="15.75" customHeight="1">
      <c r="A23" s="189"/>
      <c r="B23" s="190"/>
      <c r="C23" s="191"/>
      <c r="D23" s="191"/>
      <c r="E23" s="192"/>
      <c r="F23" s="195" t="s">
        <v>721</v>
      </c>
      <c r="G23" s="193">
        <v>0</v>
      </c>
      <c r="H23" s="50">
        <v>0.5</v>
      </c>
      <c r="I23" s="194">
        <f t="shared" si="1"/>
        <v>0</v>
      </c>
    </row>
    <row r="24" spans="1:9" ht="15.75" customHeight="1">
      <c r="A24" s="189"/>
      <c r="B24" s="190"/>
      <c r="C24" s="191"/>
      <c r="D24" s="191"/>
      <c r="E24" s="192"/>
      <c r="F24" s="195" t="s">
        <v>722</v>
      </c>
      <c r="G24" s="193">
        <v>11</v>
      </c>
      <c r="H24" s="50">
        <v>0.25</v>
      </c>
      <c r="I24" s="194">
        <f t="shared" si="1"/>
        <v>2.75E-2</v>
      </c>
    </row>
    <row r="25" spans="1:9" ht="15.75" customHeight="1">
      <c r="A25" s="189"/>
      <c r="B25" s="190"/>
      <c r="C25" s="191"/>
      <c r="D25" s="191"/>
      <c r="E25" s="192"/>
      <c r="F25" s="195" t="s">
        <v>723</v>
      </c>
      <c r="G25" s="193">
        <v>166307</v>
      </c>
      <c r="H25" s="50">
        <v>0.01</v>
      </c>
      <c r="I25" s="194">
        <f t="shared" si="1"/>
        <v>16.630700000000001</v>
      </c>
    </row>
    <row r="26" spans="1:9" ht="15.75" customHeight="1">
      <c r="A26" s="189"/>
      <c r="B26" s="190"/>
      <c r="C26" s="191"/>
      <c r="D26" s="191"/>
      <c r="E26" s="192" t="s">
        <v>724</v>
      </c>
      <c r="F26" s="195" t="s">
        <v>725</v>
      </c>
      <c r="G26" s="193">
        <v>0</v>
      </c>
      <c r="H26" s="50">
        <v>0.01</v>
      </c>
      <c r="I26" s="194">
        <f t="shared" si="1"/>
        <v>0</v>
      </c>
    </row>
    <row r="27" spans="1:9" ht="15.75" customHeight="1">
      <c r="A27" s="189"/>
      <c r="B27" s="190"/>
      <c r="C27" s="191"/>
      <c r="D27" s="191"/>
      <c r="E27" s="192"/>
      <c r="F27" s="195" t="s">
        <v>726</v>
      </c>
      <c r="G27" s="193">
        <v>0</v>
      </c>
      <c r="H27" s="50"/>
      <c r="I27" s="194">
        <f t="shared" si="1"/>
        <v>0</v>
      </c>
    </row>
    <row r="28" spans="1:9" ht="15.75" customHeight="1">
      <c r="A28" s="189"/>
      <c r="B28" s="190"/>
      <c r="C28" s="191"/>
      <c r="D28" s="191"/>
      <c r="E28" s="192"/>
      <c r="F28" s="195" t="s">
        <v>727</v>
      </c>
      <c r="G28" s="193">
        <v>0</v>
      </c>
      <c r="H28" s="50"/>
      <c r="I28" s="194">
        <f t="shared" si="1"/>
        <v>0</v>
      </c>
    </row>
    <row r="29" spans="1:9" ht="15.75" customHeight="1">
      <c r="A29" s="274" t="s">
        <v>244</v>
      </c>
      <c r="B29" s="275"/>
      <c r="C29" s="275"/>
      <c r="D29" s="275"/>
      <c r="E29" s="275"/>
      <c r="F29" s="275"/>
      <c r="G29" s="275"/>
      <c r="H29" s="276"/>
      <c r="I29" s="196">
        <f>SUM(I19:I28)</f>
        <v>17.05</v>
      </c>
    </row>
    <row r="30" spans="1:9" ht="15.75" customHeight="1">
      <c r="A30" s="277" t="s">
        <v>730</v>
      </c>
      <c r="B30" s="278"/>
      <c r="C30" s="278"/>
      <c r="D30" s="278"/>
      <c r="E30" s="278"/>
      <c r="F30" s="278"/>
      <c r="G30" s="278"/>
      <c r="H30" s="278"/>
      <c r="I30" s="279"/>
    </row>
    <row r="31" spans="1:9" ht="15.75" customHeight="1">
      <c r="A31" s="181" t="s">
        <v>342</v>
      </c>
      <c r="B31" s="182" t="s">
        <v>343</v>
      </c>
      <c r="C31" s="182" t="s">
        <v>344</v>
      </c>
      <c r="D31" s="182" t="s">
        <v>345</v>
      </c>
      <c r="E31" s="183" t="s">
        <v>346</v>
      </c>
      <c r="F31" s="182" t="s">
        <v>347</v>
      </c>
      <c r="G31" s="182" t="s">
        <v>348</v>
      </c>
      <c r="H31" s="182" t="s">
        <v>465</v>
      </c>
      <c r="I31" s="184" t="s">
        <v>713</v>
      </c>
    </row>
    <row r="32" spans="1:9" ht="15.75" customHeight="1">
      <c r="A32" s="185"/>
      <c r="B32" s="48"/>
      <c r="C32" s="48"/>
      <c r="D32" s="48"/>
      <c r="E32" s="186"/>
      <c r="F32" s="48"/>
      <c r="G32" s="48"/>
      <c r="H32" s="187"/>
      <c r="I32" s="188"/>
    </row>
    <row r="33" spans="1:9" ht="15.75" customHeight="1">
      <c r="A33" s="189">
        <v>1</v>
      </c>
      <c r="B33" s="190" t="s">
        <v>240</v>
      </c>
      <c r="C33" s="191" t="s">
        <v>714</v>
      </c>
      <c r="D33" s="191" t="s">
        <v>731</v>
      </c>
      <c r="E33" s="192" t="s">
        <v>716</v>
      </c>
      <c r="F33" s="191" t="s">
        <v>717</v>
      </c>
      <c r="G33" s="193">
        <v>0</v>
      </c>
      <c r="H33" s="50">
        <v>7.5</v>
      </c>
      <c r="I33" s="194">
        <f t="shared" ref="I33:I42" si="2">(G33*H33)/100</f>
        <v>0</v>
      </c>
    </row>
    <row r="34" spans="1:9" ht="15.75" customHeight="1">
      <c r="A34" s="189"/>
      <c r="B34" s="190"/>
      <c r="C34" s="191"/>
      <c r="D34" s="191"/>
      <c r="E34" s="192"/>
      <c r="F34" s="195" t="s">
        <v>718</v>
      </c>
      <c r="G34" s="193">
        <v>25</v>
      </c>
      <c r="H34" s="50">
        <v>0.01</v>
      </c>
      <c r="I34" s="194">
        <f t="shared" si="2"/>
        <v>2.5000000000000001E-3</v>
      </c>
    </row>
    <row r="35" spans="1:9" ht="15.75" customHeight="1">
      <c r="A35" s="189"/>
      <c r="B35" s="190"/>
      <c r="C35" s="191"/>
      <c r="D35" s="191"/>
      <c r="E35" s="192"/>
      <c r="F35" s="195" t="s">
        <v>719</v>
      </c>
      <c r="G35" s="193">
        <v>2</v>
      </c>
      <c r="H35" s="50">
        <v>7.5</v>
      </c>
      <c r="I35" s="194">
        <f t="shared" si="2"/>
        <v>0.15</v>
      </c>
    </row>
    <row r="36" spans="1:9" ht="15.75" customHeight="1">
      <c r="A36" s="189"/>
      <c r="B36" s="190"/>
      <c r="C36" s="191"/>
      <c r="D36" s="191"/>
      <c r="E36" s="192"/>
      <c r="F36" s="195" t="s">
        <v>720</v>
      </c>
      <c r="G36" s="193">
        <v>0</v>
      </c>
      <c r="H36" s="50">
        <v>0.5</v>
      </c>
      <c r="I36" s="194">
        <f t="shared" si="2"/>
        <v>0</v>
      </c>
    </row>
    <row r="37" spans="1:9" ht="15.75" customHeight="1">
      <c r="A37" s="189"/>
      <c r="B37" s="190"/>
      <c r="C37" s="191"/>
      <c r="D37" s="191"/>
      <c r="E37" s="192"/>
      <c r="F37" s="195" t="s">
        <v>721</v>
      </c>
      <c r="G37" s="193">
        <v>0</v>
      </c>
      <c r="H37" s="50">
        <v>0.5</v>
      </c>
      <c r="I37" s="194">
        <f t="shared" si="2"/>
        <v>0</v>
      </c>
    </row>
    <row r="38" spans="1:9" ht="15.75" customHeight="1">
      <c r="A38" s="189"/>
      <c r="B38" s="190"/>
      <c r="C38" s="191"/>
      <c r="D38" s="191"/>
      <c r="E38" s="192"/>
      <c r="F38" s="195" t="s">
        <v>722</v>
      </c>
      <c r="G38" s="193">
        <v>5</v>
      </c>
      <c r="H38" s="50">
        <v>0.25</v>
      </c>
      <c r="I38" s="194">
        <f t="shared" si="2"/>
        <v>1.2500000000000001E-2</v>
      </c>
    </row>
    <row r="39" spans="1:9" ht="15.75" customHeight="1">
      <c r="A39" s="189"/>
      <c r="B39" s="190"/>
      <c r="C39" s="191"/>
      <c r="D39" s="191"/>
      <c r="E39" s="192"/>
      <c r="F39" s="195" t="s">
        <v>723</v>
      </c>
      <c r="G39" s="193">
        <v>59750</v>
      </c>
      <c r="H39" s="50">
        <v>0.01</v>
      </c>
      <c r="I39" s="194">
        <f t="shared" si="2"/>
        <v>5.9749999999999996</v>
      </c>
    </row>
    <row r="40" spans="1:9" ht="15.75" customHeight="1">
      <c r="A40" s="189"/>
      <c r="B40" s="190"/>
      <c r="C40" s="191"/>
      <c r="D40" s="191"/>
      <c r="E40" s="192" t="s">
        <v>724</v>
      </c>
      <c r="F40" s="195" t="s">
        <v>725</v>
      </c>
      <c r="G40" s="193">
        <v>0</v>
      </c>
      <c r="H40" s="50">
        <v>0.01</v>
      </c>
      <c r="I40" s="194">
        <f t="shared" si="2"/>
        <v>0</v>
      </c>
    </row>
    <row r="41" spans="1:9" ht="15.75" customHeight="1">
      <c r="A41" s="189"/>
      <c r="B41" s="190"/>
      <c r="C41" s="191"/>
      <c r="D41" s="191"/>
      <c r="E41" s="192"/>
      <c r="F41" s="195" t="s">
        <v>726</v>
      </c>
      <c r="G41" s="193">
        <v>0</v>
      </c>
      <c r="H41" s="50"/>
      <c r="I41" s="194">
        <f t="shared" si="2"/>
        <v>0</v>
      </c>
    </row>
    <row r="42" spans="1:9" ht="15.75" customHeight="1">
      <c r="A42" s="189"/>
      <c r="B42" s="190"/>
      <c r="C42" s="191"/>
      <c r="D42" s="191"/>
      <c r="E42" s="192"/>
      <c r="F42" s="195" t="s">
        <v>727</v>
      </c>
      <c r="G42" s="193">
        <v>0</v>
      </c>
      <c r="H42" s="50"/>
      <c r="I42" s="194">
        <f t="shared" si="2"/>
        <v>0</v>
      </c>
    </row>
    <row r="43" spans="1:9" ht="15.75" customHeight="1">
      <c r="A43" s="274" t="s">
        <v>244</v>
      </c>
      <c r="B43" s="275"/>
      <c r="C43" s="275"/>
      <c r="D43" s="275"/>
      <c r="E43" s="275"/>
      <c r="F43" s="275"/>
      <c r="G43" s="275"/>
      <c r="H43" s="276"/>
      <c r="I43" s="196">
        <f>SUM(I33:I42)</f>
        <v>6.14</v>
      </c>
    </row>
    <row r="44" spans="1:9" ht="15.75" customHeight="1">
      <c r="A44" s="277" t="s">
        <v>732</v>
      </c>
      <c r="B44" s="278"/>
      <c r="C44" s="278"/>
      <c r="D44" s="278"/>
      <c r="E44" s="278"/>
      <c r="F44" s="278"/>
      <c r="G44" s="278"/>
      <c r="H44" s="278"/>
      <c r="I44" s="279"/>
    </row>
    <row r="45" spans="1:9" ht="15.75" customHeight="1">
      <c r="A45" s="181" t="s">
        <v>342</v>
      </c>
      <c r="B45" s="182" t="s">
        <v>343</v>
      </c>
      <c r="C45" s="182" t="s">
        <v>344</v>
      </c>
      <c r="D45" s="182" t="s">
        <v>345</v>
      </c>
      <c r="E45" s="183" t="s">
        <v>346</v>
      </c>
      <c r="F45" s="182" t="s">
        <v>347</v>
      </c>
      <c r="G45" s="182" t="s">
        <v>348</v>
      </c>
      <c r="H45" s="182" t="s">
        <v>465</v>
      </c>
      <c r="I45" s="184" t="s">
        <v>713</v>
      </c>
    </row>
    <row r="46" spans="1:9" ht="15.75" customHeight="1">
      <c r="A46" s="185"/>
      <c r="B46" s="48"/>
      <c r="C46" s="48"/>
      <c r="D46" s="48"/>
      <c r="E46" s="186"/>
      <c r="F46" s="48"/>
      <c r="G46" s="48"/>
      <c r="H46" s="187"/>
      <c r="I46" s="188"/>
    </row>
    <row r="47" spans="1:9" ht="15.75" customHeight="1">
      <c r="A47" s="189">
        <v>1</v>
      </c>
      <c r="B47" s="190" t="s">
        <v>240</v>
      </c>
      <c r="C47" s="191" t="s">
        <v>714</v>
      </c>
      <c r="D47" s="191" t="s">
        <v>733</v>
      </c>
      <c r="E47" s="192" t="s">
        <v>716</v>
      </c>
      <c r="F47" s="191" t="s">
        <v>717</v>
      </c>
      <c r="G47" s="193">
        <v>0</v>
      </c>
      <c r="H47" s="50">
        <v>7.5</v>
      </c>
      <c r="I47" s="194">
        <f t="shared" ref="I47:I56" si="3">(G47*H47)/100</f>
        <v>0</v>
      </c>
    </row>
    <row r="48" spans="1:9" ht="15.75" customHeight="1">
      <c r="A48" s="189"/>
      <c r="B48" s="190"/>
      <c r="C48" s="191"/>
      <c r="D48" s="191"/>
      <c r="E48" s="192"/>
      <c r="F48" s="195" t="s">
        <v>718</v>
      </c>
      <c r="G48" s="193">
        <v>35</v>
      </c>
      <c r="H48" s="50">
        <v>0.01</v>
      </c>
      <c r="I48" s="194">
        <f t="shared" si="3"/>
        <v>3.5000000000000005E-3</v>
      </c>
    </row>
    <row r="49" spans="1:9" ht="15.75" customHeight="1">
      <c r="A49" s="189"/>
      <c r="B49" s="190"/>
      <c r="C49" s="191"/>
      <c r="D49" s="191"/>
      <c r="E49" s="192"/>
      <c r="F49" s="195" t="s">
        <v>719</v>
      </c>
      <c r="G49" s="193">
        <v>2</v>
      </c>
      <c r="H49" s="50">
        <v>7.5</v>
      </c>
      <c r="I49" s="194">
        <f t="shared" si="3"/>
        <v>0.15</v>
      </c>
    </row>
    <row r="50" spans="1:9" ht="15.75" customHeight="1">
      <c r="A50" s="189"/>
      <c r="B50" s="190"/>
      <c r="C50" s="191"/>
      <c r="D50" s="191"/>
      <c r="E50" s="192"/>
      <c r="F50" s="195" t="s">
        <v>720</v>
      </c>
      <c r="G50" s="193">
        <v>0</v>
      </c>
      <c r="H50" s="50">
        <v>0.5</v>
      </c>
      <c r="I50" s="194">
        <f t="shared" si="3"/>
        <v>0</v>
      </c>
    </row>
    <row r="51" spans="1:9" ht="15.75" customHeight="1">
      <c r="A51" s="189"/>
      <c r="B51" s="190"/>
      <c r="C51" s="191"/>
      <c r="D51" s="191"/>
      <c r="E51" s="192"/>
      <c r="F51" s="195" t="s">
        <v>721</v>
      </c>
      <c r="G51" s="193">
        <v>0</v>
      </c>
      <c r="H51" s="50">
        <v>0.5</v>
      </c>
      <c r="I51" s="194">
        <f t="shared" si="3"/>
        <v>0</v>
      </c>
    </row>
    <row r="52" spans="1:9" ht="15.75" customHeight="1">
      <c r="A52" s="189"/>
      <c r="B52" s="190"/>
      <c r="C52" s="191"/>
      <c r="D52" s="191"/>
      <c r="E52" s="192"/>
      <c r="F52" s="195" t="s">
        <v>722</v>
      </c>
      <c r="G52" s="193">
        <v>6</v>
      </c>
      <c r="H52" s="50">
        <v>0.25</v>
      </c>
      <c r="I52" s="194">
        <f t="shared" si="3"/>
        <v>1.4999999999999999E-2</v>
      </c>
    </row>
    <row r="53" spans="1:9" ht="15.75" customHeight="1">
      <c r="A53" s="189"/>
      <c r="B53" s="190"/>
      <c r="C53" s="191"/>
      <c r="D53" s="191"/>
      <c r="E53" s="192"/>
      <c r="F53" s="195" t="s">
        <v>723</v>
      </c>
      <c r="G53" s="193">
        <v>88503</v>
      </c>
      <c r="H53" s="50">
        <v>0.01</v>
      </c>
      <c r="I53" s="194">
        <f t="shared" si="3"/>
        <v>8.8502999999999989</v>
      </c>
    </row>
    <row r="54" spans="1:9" ht="15.75" customHeight="1">
      <c r="A54" s="189"/>
      <c r="B54" s="190"/>
      <c r="C54" s="191"/>
      <c r="D54" s="191"/>
      <c r="E54" s="192" t="s">
        <v>724</v>
      </c>
      <c r="F54" s="195" t="s">
        <v>725</v>
      </c>
      <c r="G54" s="193">
        <v>3617.89</v>
      </c>
      <c r="H54" s="50">
        <v>0.01</v>
      </c>
      <c r="I54" s="194">
        <f t="shared" si="3"/>
        <v>0.36178899999999997</v>
      </c>
    </row>
    <row r="55" spans="1:9" ht="15.75" customHeight="1">
      <c r="A55" s="189"/>
      <c r="B55" s="190"/>
      <c r="C55" s="191"/>
      <c r="D55" s="191"/>
      <c r="E55" s="192"/>
      <c r="F55" s="195" t="s">
        <v>726</v>
      </c>
      <c r="G55" s="193">
        <v>0</v>
      </c>
      <c r="H55" s="50"/>
      <c r="I55" s="194">
        <f t="shared" si="3"/>
        <v>0</v>
      </c>
    </row>
    <row r="56" spans="1:9" ht="15.75" customHeight="1">
      <c r="A56" s="189"/>
      <c r="B56" s="190"/>
      <c r="C56" s="191"/>
      <c r="D56" s="191"/>
      <c r="E56" s="192"/>
      <c r="F56" s="195" t="s">
        <v>727</v>
      </c>
      <c r="G56" s="193">
        <v>0</v>
      </c>
      <c r="H56" s="50"/>
      <c r="I56" s="194">
        <f t="shared" si="3"/>
        <v>0</v>
      </c>
    </row>
    <row r="57" spans="1:9" ht="15.75" customHeight="1">
      <c r="A57" s="274" t="s">
        <v>244</v>
      </c>
      <c r="B57" s="275"/>
      <c r="C57" s="275"/>
      <c r="D57" s="275"/>
      <c r="E57" s="275"/>
      <c r="F57" s="275"/>
      <c r="G57" s="275"/>
      <c r="H57" s="276"/>
      <c r="I57" s="196">
        <f>SUM(I47:I56)</f>
        <v>9.3805889999999987</v>
      </c>
    </row>
    <row r="58" spans="1:9" ht="15.75" customHeight="1">
      <c r="A58" s="277" t="s">
        <v>734</v>
      </c>
      <c r="B58" s="278"/>
      <c r="C58" s="278"/>
      <c r="D58" s="278"/>
      <c r="E58" s="278"/>
      <c r="F58" s="278"/>
      <c r="G58" s="278"/>
      <c r="H58" s="278"/>
      <c r="I58" s="279"/>
    </row>
    <row r="59" spans="1:9" ht="15.75" customHeight="1">
      <c r="A59" s="181" t="s">
        <v>342</v>
      </c>
      <c r="B59" s="182" t="s">
        <v>343</v>
      </c>
      <c r="C59" s="182" t="s">
        <v>344</v>
      </c>
      <c r="D59" s="182" t="s">
        <v>345</v>
      </c>
      <c r="E59" s="183" t="s">
        <v>346</v>
      </c>
      <c r="F59" s="182" t="s">
        <v>347</v>
      </c>
      <c r="G59" s="182" t="s">
        <v>348</v>
      </c>
      <c r="H59" s="182" t="s">
        <v>465</v>
      </c>
      <c r="I59" s="184" t="s">
        <v>713</v>
      </c>
    </row>
    <row r="60" spans="1:9" ht="15.75" customHeight="1">
      <c r="A60" s="185"/>
      <c r="B60" s="48"/>
      <c r="C60" s="48"/>
      <c r="D60" s="48"/>
      <c r="E60" s="186"/>
      <c r="F60" s="48"/>
      <c r="G60" s="48"/>
      <c r="H60" s="187"/>
      <c r="I60" s="188"/>
    </row>
    <row r="61" spans="1:9" ht="15.75" customHeight="1">
      <c r="A61" s="189">
        <v>1</v>
      </c>
      <c r="B61" s="190" t="s">
        <v>240</v>
      </c>
      <c r="C61" s="191" t="s">
        <v>714</v>
      </c>
      <c r="D61" s="191" t="s">
        <v>735</v>
      </c>
      <c r="E61" s="192" t="s">
        <v>716</v>
      </c>
      <c r="F61" s="191" t="s">
        <v>717</v>
      </c>
      <c r="G61" s="193">
        <v>0</v>
      </c>
      <c r="H61" s="50">
        <v>7.5</v>
      </c>
      <c r="I61" s="194">
        <f t="shared" ref="I61:I70" si="4">(G61*H61)/100</f>
        <v>0</v>
      </c>
    </row>
    <row r="62" spans="1:9" ht="15.75" customHeight="1">
      <c r="A62" s="189"/>
      <c r="B62" s="190"/>
      <c r="C62" s="191"/>
      <c r="D62" s="191"/>
      <c r="E62" s="192"/>
      <c r="F62" s="195" t="s">
        <v>718</v>
      </c>
      <c r="G62" s="193">
        <v>0</v>
      </c>
      <c r="H62" s="50">
        <v>0.01</v>
      </c>
      <c r="I62" s="194">
        <f t="shared" si="4"/>
        <v>0</v>
      </c>
    </row>
    <row r="63" spans="1:9" ht="15.75" customHeight="1">
      <c r="A63" s="189"/>
      <c r="B63" s="190"/>
      <c r="C63" s="191"/>
      <c r="D63" s="191"/>
      <c r="E63" s="192"/>
      <c r="F63" s="195" t="s">
        <v>719</v>
      </c>
      <c r="G63" s="193">
        <v>1</v>
      </c>
      <c r="H63" s="50">
        <v>7.5</v>
      </c>
      <c r="I63" s="194">
        <f t="shared" si="4"/>
        <v>7.4999999999999997E-2</v>
      </c>
    </row>
    <row r="64" spans="1:9" ht="15.75" customHeight="1">
      <c r="A64" s="189"/>
      <c r="B64" s="190"/>
      <c r="C64" s="191"/>
      <c r="D64" s="191"/>
      <c r="E64" s="192"/>
      <c r="F64" s="195" t="s">
        <v>720</v>
      </c>
      <c r="G64" s="193">
        <v>0</v>
      </c>
      <c r="H64" s="50">
        <v>0.5</v>
      </c>
      <c r="I64" s="194">
        <f t="shared" si="4"/>
        <v>0</v>
      </c>
    </row>
    <row r="65" spans="1:9" ht="15.75" customHeight="1">
      <c r="A65" s="189"/>
      <c r="B65" s="190"/>
      <c r="C65" s="191"/>
      <c r="D65" s="191"/>
      <c r="E65" s="192"/>
      <c r="F65" s="195" t="s">
        <v>721</v>
      </c>
      <c r="G65" s="193">
        <v>0</v>
      </c>
      <c r="H65" s="50">
        <v>0.5</v>
      </c>
      <c r="I65" s="194">
        <f t="shared" si="4"/>
        <v>0</v>
      </c>
    </row>
    <row r="66" spans="1:9" ht="15.75" customHeight="1">
      <c r="A66" s="189"/>
      <c r="B66" s="190"/>
      <c r="C66" s="191"/>
      <c r="D66" s="191"/>
      <c r="E66" s="192"/>
      <c r="F66" s="195" t="s">
        <v>722</v>
      </c>
      <c r="G66" s="193">
        <v>5</v>
      </c>
      <c r="H66" s="50">
        <v>0.25</v>
      </c>
      <c r="I66" s="194">
        <f t="shared" si="4"/>
        <v>1.2500000000000001E-2</v>
      </c>
    </row>
    <row r="67" spans="1:9" ht="15.75" customHeight="1">
      <c r="A67" s="189"/>
      <c r="B67" s="190"/>
      <c r="C67" s="191"/>
      <c r="D67" s="191"/>
      <c r="E67" s="192"/>
      <c r="F67" s="195" t="s">
        <v>723</v>
      </c>
      <c r="G67" s="193">
        <v>51925</v>
      </c>
      <c r="H67" s="50">
        <v>0.01</v>
      </c>
      <c r="I67" s="194">
        <f t="shared" si="4"/>
        <v>5.1924999999999999</v>
      </c>
    </row>
    <row r="68" spans="1:9" ht="15.75" customHeight="1">
      <c r="A68" s="189"/>
      <c r="B68" s="190"/>
      <c r="C68" s="191"/>
      <c r="D68" s="191"/>
      <c r="E68" s="192" t="s">
        <v>724</v>
      </c>
      <c r="F68" s="195" t="s">
        <v>725</v>
      </c>
      <c r="G68" s="193">
        <v>0</v>
      </c>
      <c r="H68" s="50">
        <v>0.01</v>
      </c>
      <c r="I68" s="194">
        <f t="shared" si="4"/>
        <v>0</v>
      </c>
    </row>
    <row r="69" spans="1:9" ht="15.75" customHeight="1">
      <c r="A69" s="189"/>
      <c r="B69" s="190"/>
      <c r="C69" s="191"/>
      <c r="D69" s="191"/>
      <c r="E69" s="192"/>
      <c r="F69" s="195" t="s">
        <v>726</v>
      </c>
      <c r="G69" s="193">
        <v>0</v>
      </c>
      <c r="H69" s="50"/>
      <c r="I69" s="194">
        <f t="shared" si="4"/>
        <v>0</v>
      </c>
    </row>
    <row r="70" spans="1:9" ht="15.75" customHeight="1">
      <c r="A70" s="189"/>
      <c r="B70" s="190"/>
      <c r="C70" s="191"/>
      <c r="D70" s="191"/>
      <c r="E70" s="192"/>
      <c r="F70" s="195" t="s">
        <v>727</v>
      </c>
      <c r="G70" s="193">
        <v>0</v>
      </c>
      <c r="H70" s="50"/>
      <c r="I70" s="194">
        <f t="shared" si="4"/>
        <v>0</v>
      </c>
    </row>
    <row r="71" spans="1:9" ht="15.75" customHeight="1">
      <c r="A71" s="274" t="s">
        <v>244</v>
      </c>
      <c r="B71" s="275"/>
      <c r="C71" s="275"/>
      <c r="D71" s="275"/>
      <c r="E71" s="275"/>
      <c r="F71" s="275"/>
      <c r="G71" s="275"/>
      <c r="H71" s="276"/>
      <c r="I71" s="196">
        <f>SUM(I61:I70)</f>
        <v>5.28</v>
      </c>
    </row>
    <row r="72" spans="1:9" ht="15.75" customHeight="1">
      <c r="A72" s="277" t="s">
        <v>736</v>
      </c>
      <c r="B72" s="278"/>
      <c r="C72" s="278"/>
      <c r="D72" s="278"/>
      <c r="E72" s="278"/>
      <c r="F72" s="278"/>
      <c r="G72" s="278"/>
      <c r="H72" s="278"/>
      <c r="I72" s="279"/>
    </row>
    <row r="73" spans="1:9" ht="15.75" customHeight="1">
      <c r="A73" s="181" t="s">
        <v>342</v>
      </c>
      <c r="B73" s="182" t="s">
        <v>343</v>
      </c>
      <c r="C73" s="182" t="s">
        <v>344</v>
      </c>
      <c r="D73" s="182" t="s">
        <v>345</v>
      </c>
      <c r="E73" s="183" t="s">
        <v>346</v>
      </c>
      <c r="F73" s="182" t="s">
        <v>347</v>
      </c>
      <c r="G73" s="182" t="s">
        <v>348</v>
      </c>
      <c r="H73" s="182" t="s">
        <v>465</v>
      </c>
      <c r="I73" s="184" t="s">
        <v>713</v>
      </c>
    </row>
    <row r="74" spans="1:9" ht="15.75" customHeight="1">
      <c r="A74" s="185"/>
      <c r="B74" s="48"/>
      <c r="C74" s="48"/>
      <c r="D74" s="48"/>
      <c r="E74" s="186"/>
      <c r="F74" s="48"/>
      <c r="G74" s="48"/>
      <c r="H74" s="187"/>
      <c r="I74" s="188"/>
    </row>
    <row r="75" spans="1:9" ht="15.75" customHeight="1">
      <c r="A75" s="189">
        <v>1</v>
      </c>
      <c r="B75" s="190" t="s">
        <v>240</v>
      </c>
      <c r="C75" s="191" t="s">
        <v>714</v>
      </c>
      <c r="D75" s="191" t="s">
        <v>737</v>
      </c>
      <c r="E75" s="192" t="s">
        <v>716</v>
      </c>
      <c r="F75" s="191" t="s">
        <v>717</v>
      </c>
      <c r="G75" s="193">
        <v>0</v>
      </c>
      <c r="H75" s="50">
        <v>7.5</v>
      </c>
      <c r="I75" s="194">
        <f t="shared" ref="I75:I84" si="5">(G75*H75)/100</f>
        <v>0</v>
      </c>
    </row>
    <row r="76" spans="1:9" ht="15.75" customHeight="1">
      <c r="A76" s="189"/>
      <c r="B76" s="190"/>
      <c r="C76" s="191"/>
      <c r="D76" s="191"/>
      <c r="E76" s="192"/>
      <c r="F76" s="195" t="s">
        <v>718</v>
      </c>
      <c r="G76" s="193">
        <v>53</v>
      </c>
      <c r="H76" s="50">
        <v>0.01</v>
      </c>
      <c r="I76" s="194">
        <f t="shared" si="5"/>
        <v>5.3E-3</v>
      </c>
    </row>
    <row r="77" spans="1:9" ht="15.75" customHeight="1">
      <c r="A77" s="189"/>
      <c r="B77" s="190"/>
      <c r="C77" s="191"/>
      <c r="D77" s="191"/>
      <c r="E77" s="192"/>
      <c r="F77" s="195" t="s">
        <v>719</v>
      </c>
      <c r="G77" s="193">
        <v>5</v>
      </c>
      <c r="H77" s="50">
        <v>7.5</v>
      </c>
      <c r="I77" s="194">
        <f t="shared" si="5"/>
        <v>0.375</v>
      </c>
    </row>
    <row r="78" spans="1:9" ht="15.75" customHeight="1">
      <c r="A78" s="189"/>
      <c r="B78" s="190"/>
      <c r="C78" s="191"/>
      <c r="D78" s="191"/>
      <c r="E78" s="192"/>
      <c r="F78" s="195" t="s">
        <v>720</v>
      </c>
      <c r="G78" s="193">
        <v>0</v>
      </c>
      <c r="H78" s="50">
        <v>0.5</v>
      </c>
      <c r="I78" s="194">
        <f t="shared" si="5"/>
        <v>0</v>
      </c>
    </row>
    <row r="79" spans="1:9" ht="15.75" customHeight="1">
      <c r="A79" s="189"/>
      <c r="B79" s="190"/>
      <c r="C79" s="191"/>
      <c r="D79" s="191"/>
      <c r="E79" s="192"/>
      <c r="F79" s="195" t="s">
        <v>721</v>
      </c>
      <c r="G79" s="193">
        <v>0</v>
      </c>
      <c r="H79" s="50">
        <v>0.5</v>
      </c>
      <c r="I79" s="194">
        <f t="shared" si="5"/>
        <v>0</v>
      </c>
    </row>
    <row r="80" spans="1:9" ht="15.75" customHeight="1">
      <c r="A80" s="189"/>
      <c r="B80" s="190"/>
      <c r="C80" s="191"/>
      <c r="D80" s="191"/>
      <c r="E80" s="192"/>
      <c r="F80" s="195" t="s">
        <v>722</v>
      </c>
      <c r="G80" s="193">
        <v>10</v>
      </c>
      <c r="H80" s="50">
        <v>0.25</v>
      </c>
      <c r="I80" s="194">
        <f t="shared" si="5"/>
        <v>2.5000000000000001E-2</v>
      </c>
    </row>
    <row r="81" spans="1:9" ht="15.75" customHeight="1">
      <c r="A81" s="189"/>
      <c r="B81" s="190"/>
      <c r="C81" s="191"/>
      <c r="D81" s="191"/>
      <c r="E81" s="192"/>
      <c r="F81" s="195" t="s">
        <v>723</v>
      </c>
      <c r="G81" s="193">
        <v>131847</v>
      </c>
      <c r="H81" s="50">
        <v>0.01</v>
      </c>
      <c r="I81" s="194">
        <f t="shared" si="5"/>
        <v>13.184699999999999</v>
      </c>
    </row>
    <row r="82" spans="1:9" ht="15.75" customHeight="1">
      <c r="A82" s="189"/>
      <c r="B82" s="190"/>
      <c r="C82" s="191"/>
      <c r="D82" s="191"/>
      <c r="E82" s="192" t="s">
        <v>724</v>
      </c>
      <c r="F82" s="195" t="s">
        <v>725</v>
      </c>
      <c r="G82" s="193">
        <v>0</v>
      </c>
      <c r="H82" s="50">
        <v>0.01</v>
      </c>
      <c r="I82" s="194">
        <f t="shared" si="5"/>
        <v>0</v>
      </c>
    </row>
    <row r="83" spans="1:9" ht="15.75" customHeight="1">
      <c r="A83" s="189"/>
      <c r="B83" s="190"/>
      <c r="C83" s="191"/>
      <c r="D83" s="191"/>
      <c r="E83" s="192"/>
      <c r="F83" s="195" t="s">
        <v>726</v>
      </c>
      <c r="G83" s="193">
        <v>0</v>
      </c>
      <c r="H83" s="50"/>
      <c r="I83" s="194">
        <f t="shared" si="5"/>
        <v>0</v>
      </c>
    </row>
    <row r="84" spans="1:9" ht="15.75" customHeight="1">
      <c r="A84" s="189"/>
      <c r="B84" s="190"/>
      <c r="C84" s="191"/>
      <c r="D84" s="191"/>
      <c r="E84" s="192"/>
      <c r="F84" s="195" t="s">
        <v>727</v>
      </c>
      <c r="G84" s="193">
        <v>0</v>
      </c>
      <c r="H84" s="50"/>
      <c r="I84" s="194">
        <f t="shared" si="5"/>
        <v>0</v>
      </c>
    </row>
    <row r="85" spans="1:9" ht="15.75" customHeight="1">
      <c r="A85" s="274" t="s">
        <v>244</v>
      </c>
      <c r="B85" s="275"/>
      <c r="C85" s="275"/>
      <c r="D85" s="275"/>
      <c r="E85" s="275"/>
      <c r="F85" s="275"/>
      <c r="G85" s="275"/>
      <c r="H85" s="276"/>
      <c r="I85" s="196">
        <f>SUM(I75:I84)</f>
        <v>13.59</v>
      </c>
    </row>
    <row r="86" spans="1:9" ht="15.75" customHeight="1"/>
    <row r="87" spans="1:9" ht="15.75" customHeight="1"/>
    <row r="88" spans="1:9" ht="15.75" customHeight="1"/>
    <row r="89" spans="1:9" ht="15.75" customHeight="1"/>
    <row r="90" spans="1:9" ht="15.75" customHeight="1"/>
    <row r="91" spans="1:9" ht="15.75" customHeight="1"/>
    <row r="92" spans="1:9" ht="15.75" customHeight="1"/>
    <row r="93" spans="1:9" ht="15.75" customHeight="1"/>
    <row r="94" spans="1:9" ht="15.75" customHeight="1"/>
    <row r="95" spans="1:9" ht="15.75" customHeight="1"/>
    <row r="96" spans="1:9"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3">
    <mergeCell ref="A85:H85"/>
    <mergeCell ref="A1:I1"/>
    <mergeCell ref="A2:I2"/>
    <mergeCell ref="A15:H15"/>
    <mergeCell ref="A16:I16"/>
    <mergeCell ref="A29:H29"/>
    <mergeCell ref="A30:I30"/>
    <mergeCell ref="A44:I44"/>
    <mergeCell ref="A43:H43"/>
    <mergeCell ref="A57:H57"/>
    <mergeCell ref="A58:I58"/>
    <mergeCell ref="A71:H71"/>
    <mergeCell ref="A72:I72"/>
  </mergeCells>
  <pageMargins left="0.21" right="0.32" top="0.75" bottom="0.75" header="0" footer="0"/>
  <pageSetup scale="90"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640"/>
  <sheetViews>
    <sheetView workbookViewId="0"/>
  </sheetViews>
  <sheetFormatPr defaultColWidth="14.42578125" defaultRowHeight="15" customHeight="1"/>
  <cols>
    <col min="1" max="1" width="7.5703125" customWidth="1"/>
    <col min="2" max="2" width="14.85546875" customWidth="1"/>
    <col min="3" max="3" width="11.5703125" customWidth="1"/>
    <col min="4" max="4" width="14.7109375" customWidth="1"/>
    <col min="5" max="5" width="21.85546875" customWidth="1"/>
    <col min="6" max="6" width="41.42578125" customWidth="1"/>
    <col min="7" max="8" width="17.85546875" customWidth="1"/>
    <col min="9" max="9" width="19.28515625" customWidth="1"/>
    <col min="10" max="10" width="9.140625" customWidth="1"/>
  </cols>
  <sheetData>
    <row r="1" spans="1:10" ht="20.25" customHeight="1">
      <c r="A1" s="284" t="s">
        <v>738</v>
      </c>
      <c r="B1" s="234"/>
      <c r="C1" s="234"/>
      <c r="D1" s="234"/>
      <c r="E1" s="234"/>
      <c r="F1" s="234"/>
      <c r="G1" s="234"/>
      <c r="H1" s="234"/>
      <c r="I1" s="236"/>
      <c r="J1" s="197"/>
    </row>
    <row r="2" spans="1:10" ht="12.75" customHeight="1">
      <c r="A2" s="285" t="s">
        <v>712</v>
      </c>
      <c r="B2" s="234"/>
      <c r="C2" s="234"/>
      <c r="D2" s="234"/>
      <c r="E2" s="234"/>
      <c r="F2" s="234"/>
      <c r="G2" s="234"/>
      <c r="H2" s="234"/>
      <c r="I2" s="236"/>
      <c r="J2" s="197"/>
    </row>
    <row r="3" spans="1:10" ht="44.25" customHeight="1">
      <c r="A3" s="198" t="s">
        <v>342</v>
      </c>
      <c r="B3" s="198" t="s">
        <v>343</v>
      </c>
      <c r="C3" s="198" t="s">
        <v>344</v>
      </c>
      <c r="D3" s="198" t="s">
        <v>345</v>
      </c>
      <c r="E3" s="199" t="s">
        <v>7</v>
      </c>
      <c r="F3" s="200" t="s">
        <v>347</v>
      </c>
      <c r="G3" s="198" t="s">
        <v>348</v>
      </c>
      <c r="H3" s="198" t="s">
        <v>465</v>
      </c>
      <c r="I3" s="198" t="s">
        <v>713</v>
      </c>
      <c r="J3" s="197"/>
    </row>
    <row r="4" spans="1:10" ht="12.75" customHeight="1">
      <c r="A4" s="201">
        <v>1</v>
      </c>
      <c r="B4" s="202" t="s">
        <v>240</v>
      </c>
      <c r="C4" s="201" t="s">
        <v>714</v>
      </c>
      <c r="D4" s="201" t="s">
        <v>715</v>
      </c>
      <c r="E4" s="202" t="s">
        <v>739</v>
      </c>
      <c r="F4" s="203" t="s">
        <v>717</v>
      </c>
      <c r="G4" s="201">
        <v>0</v>
      </c>
      <c r="H4" s="201">
        <v>7.5</v>
      </c>
      <c r="I4" s="201">
        <f t="shared" ref="I4:I13" si="0">(G4*H4)/100</f>
        <v>0</v>
      </c>
      <c r="J4" s="197"/>
    </row>
    <row r="5" spans="1:10" ht="12.75" customHeight="1">
      <c r="A5" s="201"/>
      <c r="B5" s="202"/>
      <c r="C5" s="201"/>
      <c r="D5" s="201"/>
      <c r="E5" s="202"/>
      <c r="F5" s="204" t="s">
        <v>718</v>
      </c>
      <c r="G5" s="201">
        <v>1</v>
      </c>
      <c r="H5" s="201">
        <v>0.01</v>
      </c>
      <c r="I5" s="201">
        <f t="shared" si="0"/>
        <v>1E-4</v>
      </c>
      <c r="J5" s="197"/>
    </row>
    <row r="6" spans="1:10" ht="12.75" customHeight="1">
      <c r="A6" s="201"/>
      <c r="B6" s="202"/>
      <c r="C6" s="201"/>
      <c r="D6" s="201"/>
      <c r="E6" s="202"/>
      <c r="F6" s="204" t="s">
        <v>719</v>
      </c>
      <c r="G6" s="205">
        <v>0</v>
      </c>
      <c r="H6" s="201">
        <v>7.5</v>
      </c>
      <c r="I6" s="201">
        <f t="shared" si="0"/>
        <v>0</v>
      </c>
      <c r="J6" s="197"/>
    </row>
    <row r="7" spans="1:10" ht="12.75" customHeight="1">
      <c r="A7" s="201"/>
      <c r="B7" s="202"/>
      <c r="C7" s="201"/>
      <c r="D7" s="201"/>
      <c r="E7" s="202"/>
      <c r="F7" s="204" t="s">
        <v>720</v>
      </c>
      <c r="G7" s="201">
        <v>1</v>
      </c>
      <c r="H7" s="201">
        <v>0.5</v>
      </c>
      <c r="I7" s="201">
        <f t="shared" si="0"/>
        <v>5.0000000000000001E-3</v>
      </c>
      <c r="J7" s="197"/>
    </row>
    <row r="8" spans="1:10" ht="12.75" customHeight="1">
      <c r="A8" s="201"/>
      <c r="B8" s="202"/>
      <c r="C8" s="201"/>
      <c r="D8" s="201"/>
      <c r="E8" s="202"/>
      <c r="F8" s="204" t="s">
        <v>721</v>
      </c>
      <c r="G8" s="201">
        <v>1</v>
      </c>
      <c r="H8" s="201">
        <v>0.5</v>
      </c>
      <c r="I8" s="201">
        <f t="shared" si="0"/>
        <v>5.0000000000000001E-3</v>
      </c>
      <c r="J8" s="197"/>
    </row>
    <row r="9" spans="1:10" ht="12.75" customHeight="1">
      <c r="A9" s="201"/>
      <c r="B9" s="202"/>
      <c r="C9" s="201"/>
      <c r="D9" s="201"/>
      <c r="E9" s="202"/>
      <c r="F9" s="204" t="s">
        <v>722</v>
      </c>
      <c r="G9" s="201">
        <v>0</v>
      </c>
      <c r="H9" s="201">
        <v>0.25</v>
      </c>
      <c r="I9" s="201">
        <f t="shared" si="0"/>
        <v>0</v>
      </c>
      <c r="J9" s="197"/>
    </row>
    <row r="10" spans="1:10" ht="12.75" customHeight="1">
      <c r="A10" s="201"/>
      <c r="B10" s="202"/>
      <c r="C10" s="201"/>
      <c r="D10" s="201"/>
      <c r="E10" s="202"/>
      <c r="F10" s="204" t="s">
        <v>723</v>
      </c>
      <c r="G10" s="201">
        <v>1700</v>
      </c>
      <c r="H10" s="201">
        <v>0.01</v>
      </c>
      <c r="I10" s="201">
        <f t="shared" si="0"/>
        <v>0.17</v>
      </c>
      <c r="J10" s="197"/>
    </row>
    <row r="11" spans="1:10" ht="12.75" customHeight="1">
      <c r="A11" s="201"/>
      <c r="B11" s="202"/>
      <c r="C11" s="201"/>
      <c r="D11" s="201"/>
      <c r="E11" s="202"/>
      <c r="F11" s="204" t="s">
        <v>725</v>
      </c>
      <c r="G11" s="201">
        <v>0</v>
      </c>
      <c r="H11" s="201">
        <v>0.01</v>
      </c>
      <c r="I11" s="201">
        <f t="shared" si="0"/>
        <v>0</v>
      </c>
      <c r="J11" s="197"/>
    </row>
    <row r="12" spans="1:10" ht="12.75" customHeight="1">
      <c r="A12" s="201"/>
      <c r="B12" s="202"/>
      <c r="C12" s="201"/>
      <c r="D12" s="201"/>
      <c r="E12" s="202"/>
      <c r="F12" s="204" t="s">
        <v>726</v>
      </c>
      <c r="G12" s="201">
        <v>0</v>
      </c>
      <c r="H12" s="201">
        <v>3.5</v>
      </c>
      <c r="I12" s="201">
        <f t="shared" si="0"/>
        <v>0</v>
      </c>
      <c r="J12" s="197"/>
    </row>
    <row r="13" spans="1:10" ht="12.75" customHeight="1">
      <c r="A13" s="201"/>
      <c r="B13" s="202"/>
      <c r="C13" s="201"/>
      <c r="D13" s="201"/>
      <c r="E13" s="202"/>
      <c r="F13" s="204" t="s">
        <v>727</v>
      </c>
      <c r="G13" s="201">
        <v>0</v>
      </c>
      <c r="H13" s="201">
        <v>0.5</v>
      </c>
      <c r="I13" s="201">
        <f t="shared" si="0"/>
        <v>0</v>
      </c>
      <c r="J13" s="197"/>
    </row>
    <row r="14" spans="1:10" ht="12.75" customHeight="1">
      <c r="A14" s="285" t="s">
        <v>244</v>
      </c>
      <c r="B14" s="234"/>
      <c r="C14" s="234"/>
      <c r="D14" s="234"/>
      <c r="E14" s="234"/>
      <c r="F14" s="234"/>
      <c r="G14" s="234"/>
      <c r="H14" s="236"/>
      <c r="I14" s="206">
        <f>SUM(I4:I13)</f>
        <v>0.18010000000000001</v>
      </c>
      <c r="J14" s="197"/>
    </row>
    <row r="15" spans="1:10" ht="12.75" customHeight="1">
      <c r="A15" s="201">
        <v>2</v>
      </c>
      <c r="B15" s="202" t="s">
        <v>240</v>
      </c>
      <c r="C15" s="201" t="s">
        <v>714</v>
      </c>
      <c r="D15" s="201" t="s">
        <v>715</v>
      </c>
      <c r="E15" s="202" t="s">
        <v>740</v>
      </c>
      <c r="F15" s="203" t="s">
        <v>717</v>
      </c>
      <c r="G15" s="201">
        <v>0</v>
      </c>
      <c r="H15" s="201">
        <v>7.5</v>
      </c>
      <c r="I15" s="201">
        <f t="shared" ref="I15:I24" si="1">(G15*H15)/100</f>
        <v>0</v>
      </c>
      <c r="J15" s="197"/>
    </row>
    <row r="16" spans="1:10" ht="12.75" customHeight="1">
      <c r="A16" s="201"/>
      <c r="B16" s="202"/>
      <c r="C16" s="201"/>
      <c r="D16" s="201"/>
      <c r="E16" s="202"/>
      <c r="F16" s="204" t="s">
        <v>718</v>
      </c>
      <c r="G16" s="201">
        <v>1</v>
      </c>
      <c r="H16" s="201">
        <v>0.01</v>
      </c>
      <c r="I16" s="201">
        <f t="shared" si="1"/>
        <v>1E-4</v>
      </c>
      <c r="J16" s="197"/>
    </row>
    <row r="17" spans="1:10" ht="12.75" customHeight="1">
      <c r="A17" s="201"/>
      <c r="B17" s="202"/>
      <c r="C17" s="201"/>
      <c r="D17" s="201"/>
      <c r="E17" s="202"/>
      <c r="F17" s="204" t="s">
        <v>719</v>
      </c>
      <c r="G17" s="201">
        <v>0</v>
      </c>
      <c r="H17" s="201">
        <v>7.5</v>
      </c>
      <c r="I17" s="201">
        <f t="shared" si="1"/>
        <v>0</v>
      </c>
      <c r="J17" s="197"/>
    </row>
    <row r="18" spans="1:10" ht="12.75" customHeight="1">
      <c r="A18" s="201"/>
      <c r="B18" s="202"/>
      <c r="C18" s="201"/>
      <c r="D18" s="201"/>
      <c r="E18" s="202"/>
      <c r="F18" s="204" t="s">
        <v>720</v>
      </c>
      <c r="G18" s="201">
        <v>0</v>
      </c>
      <c r="H18" s="201">
        <v>0.5</v>
      </c>
      <c r="I18" s="201">
        <f t="shared" si="1"/>
        <v>0</v>
      </c>
      <c r="J18" s="197"/>
    </row>
    <row r="19" spans="1:10" ht="12.75" customHeight="1">
      <c r="A19" s="201"/>
      <c r="B19" s="202"/>
      <c r="C19" s="201"/>
      <c r="D19" s="201"/>
      <c r="E19" s="202"/>
      <c r="F19" s="204" t="s">
        <v>721</v>
      </c>
      <c r="G19" s="201">
        <v>0</v>
      </c>
      <c r="H19" s="201">
        <v>0.5</v>
      </c>
      <c r="I19" s="201">
        <f t="shared" si="1"/>
        <v>0</v>
      </c>
      <c r="J19" s="197"/>
    </row>
    <row r="20" spans="1:10" ht="12.75" customHeight="1">
      <c r="A20" s="201"/>
      <c r="B20" s="202"/>
      <c r="C20" s="201"/>
      <c r="D20" s="201"/>
      <c r="E20" s="202"/>
      <c r="F20" s="204" t="s">
        <v>722</v>
      </c>
      <c r="G20" s="201">
        <v>1</v>
      </c>
      <c r="H20" s="201">
        <v>0.25</v>
      </c>
      <c r="I20" s="201">
        <f t="shared" si="1"/>
        <v>2.5000000000000001E-3</v>
      </c>
      <c r="J20" s="197"/>
    </row>
    <row r="21" spans="1:10" ht="12.75" customHeight="1">
      <c r="A21" s="201"/>
      <c r="B21" s="202"/>
      <c r="C21" s="201"/>
      <c r="D21" s="201"/>
      <c r="E21" s="202"/>
      <c r="F21" s="204" t="s">
        <v>723</v>
      </c>
      <c r="G21" s="201">
        <v>1800</v>
      </c>
      <c r="H21" s="201">
        <v>0.01</v>
      </c>
      <c r="I21" s="201">
        <f t="shared" si="1"/>
        <v>0.18</v>
      </c>
      <c r="J21" s="197"/>
    </row>
    <row r="22" spans="1:10" ht="12.75" customHeight="1">
      <c r="A22" s="201"/>
      <c r="B22" s="202"/>
      <c r="C22" s="201"/>
      <c r="D22" s="201"/>
      <c r="E22" s="202"/>
      <c r="F22" s="204" t="s">
        <v>725</v>
      </c>
      <c r="G22" s="201">
        <v>0</v>
      </c>
      <c r="H22" s="201">
        <v>0.01</v>
      </c>
      <c r="I22" s="201">
        <f t="shared" si="1"/>
        <v>0</v>
      </c>
      <c r="J22" s="197"/>
    </row>
    <row r="23" spans="1:10" ht="12.75" customHeight="1">
      <c r="A23" s="201"/>
      <c r="B23" s="202"/>
      <c r="C23" s="201"/>
      <c r="D23" s="201"/>
      <c r="E23" s="202"/>
      <c r="F23" s="204" t="s">
        <v>726</v>
      </c>
      <c r="G23" s="201">
        <v>0</v>
      </c>
      <c r="H23" s="201">
        <v>3.5</v>
      </c>
      <c r="I23" s="201">
        <f t="shared" si="1"/>
        <v>0</v>
      </c>
      <c r="J23" s="197"/>
    </row>
    <row r="24" spans="1:10" ht="12.75" customHeight="1">
      <c r="A24" s="201"/>
      <c r="B24" s="202"/>
      <c r="C24" s="201"/>
      <c r="D24" s="201"/>
      <c r="E24" s="202"/>
      <c r="F24" s="204" t="s">
        <v>727</v>
      </c>
      <c r="G24" s="201">
        <v>0</v>
      </c>
      <c r="H24" s="201">
        <v>0.5</v>
      </c>
      <c r="I24" s="201">
        <f t="shared" si="1"/>
        <v>0</v>
      </c>
      <c r="J24" s="197"/>
    </row>
    <row r="25" spans="1:10" ht="12.75" customHeight="1">
      <c r="A25" s="285" t="s">
        <v>244</v>
      </c>
      <c r="B25" s="234"/>
      <c r="C25" s="234"/>
      <c r="D25" s="234"/>
      <c r="E25" s="234"/>
      <c r="F25" s="234"/>
      <c r="G25" s="234"/>
      <c r="H25" s="236"/>
      <c r="I25" s="206">
        <f>SUM(I15:I24)</f>
        <v>0.18259999999999998</v>
      </c>
      <c r="J25" s="197"/>
    </row>
    <row r="26" spans="1:10" ht="12.75" customHeight="1">
      <c r="A26" s="201">
        <v>3</v>
      </c>
      <c r="B26" s="202" t="s">
        <v>240</v>
      </c>
      <c r="C26" s="201" t="s">
        <v>714</v>
      </c>
      <c r="D26" s="201" t="s">
        <v>715</v>
      </c>
      <c r="E26" s="202" t="s">
        <v>741</v>
      </c>
      <c r="F26" s="203" t="s">
        <v>717</v>
      </c>
      <c r="G26" s="201">
        <v>0</v>
      </c>
      <c r="H26" s="201">
        <v>7.5</v>
      </c>
      <c r="I26" s="201">
        <f t="shared" ref="I26:I35" si="2">(G26*H26)/100</f>
        <v>0</v>
      </c>
      <c r="J26" s="197"/>
    </row>
    <row r="27" spans="1:10" ht="12.75" customHeight="1">
      <c r="A27" s="201"/>
      <c r="B27" s="202"/>
      <c r="C27" s="201"/>
      <c r="D27" s="201"/>
      <c r="E27" s="202"/>
      <c r="F27" s="204" t="s">
        <v>718</v>
      </c>
      <c r="G27" s="201">
        <v>1</v>
      </c>
      <c r="H27" s="201">
        <v>0.01</v>
      </c>
      <c r="I27" s="201">
        <f t="shared" si="2"/>
        <v>1E-4</v>
      </c>
      <c r="J27" s="197"/>
    </row>
    <row r="28" spans="1:10" ht="12.75" customHeight="1">
      <c r="A28" s="201"/>
      <c r="B28" s="202"/>
      <c r="C28" s="201"/>
      <c r="D28" s="201"/>
      <c r="E28" s="202"/>
      <c r="F28" s="204" t="s">
        <v>719</v>
      </c>
      <c r="G28" s="201">
        <v>0</v>
      </c>
      <c r="H28" s="201">
        <v>7.5</v>
      </c>
      <c r="I28" s="201">
        <f t="shared" si="2"/>
        <v>0</v>
      </c>
      <c r="J28" s="197"/>
    </row>
    <row r="29" spans="1:10" ht="12.75" customHeight="1">
      <c r="A29" s="201"/>
      <c r="B29" s="202"/>
      <c r="C29" s="201"/>
      <c r="D29" s="201"/>
      <c r="E29" s="202"/>
      <c r="F29" s="204" t="s">
        <v>720</v>
      </c>
      <c r="G29" s="201">
        <v>0</v>
      </c>
      <c r="H29" s="201">
        <v>0.5</v>
      </c>
      <c r="I29" s="201">
        <f t="shared" si="2"/>
        <v>0</v>
      </c>
      <c r="J29" s="197"/>
    </row>
    <row r="30" spans="1:10" ht="12.75" customHeight="1">
      <c r="A30" s="201"/>
      <c r="B30" s="202"/>
      <c r="C30" s="201"/>
      <c r="D30" s="201"/>
      <c r="E30" s="202"/>
      <c r="F30" s="204" t="s">
        <v>721</v>
      </c>
      <c r="G30" s="201">
        <v>0</v>
      </c>
      <c r="H30" s="201">
        <v>0.5</v>
      </c>
      <c r="I30" s="201">
        <f t="shared" si="2"/>
        <v>0</v>
      </c>
      <c r="J30" s="197"/>
    </row>
    <row r="31" spans="1:10" ht="12.75" customHeight="1">
      <c r="A31" s="201"/>
      <c r="B31" s="202"/>
      <c r="C31" s="201"/>
      <c r="D31" s="201"/>
      <c r="E31" s="202"/>
      <c r="F31" s="204" t="s">
        <v>722</v>
      </c>
      <c r="G31" s="201">
        <v>0</v>
      </c>
      <c r="H31" s="201">
        <v>0.25</v>
      </c>
      <c r="I31" s="201">
        <f t="shared" si="2"/>
        <v>0</v>
      </c>
      <c r="J31" s="197"/>
    </row>
    <row r="32" spans="1:10" ht="12.75" customHeight="1">
      <c r="A32" s="201"/>
      <c r="B32" s="202"/>
      <c r="C32" s="201"/>
      <c r="D32" s="201"/>
      <c r="E32" s="202"/>
      <c r="F32" s="204" t="s">
        <v>723</v>
      </c>
      <c r="G32" s="201">
        <v>2500</v>
      </c>
      <c r="H32" s="201">
        <v>0.01</v>
      </c>
      <c r="I32" s="201">
        <f t="shared" si="2"/>
        <v>0.25</v>
      </c>
      <c r="J32" s="197"/>
    </row>
    <row r="33" spans="1:10" ht="12.75" customHeight="1">
      <c r="A33" s="201"/>
      <c r="B33" s="202"/>
      <c r="C33" s="201"/>
      <c r="D33" s="201"/>
      <c r="E33" s="202"/>
      <c r="F33" s="204" t="s">
        <v>725</v>
      </c>
      <c r="G33" s="201">
        <v>0</v>
      </c>
      <c r="H33" s="201">
        <v>0.01</v>
      </c>
      <c r="I33" s="201">
        <f t="shared" si="2"/>
        <v>0</v>
      </c>
      <c r="J33" s="197"/>
    </row>
    <row r="34" spans="1:10" ht="12.75" customHeight="1">
      <c r="A34" s="201"/>
      <c r="B34" s="202"/>
      <c r="C34" s="201"/>
      <c r="D34" s="201"/>
      <c r="E34" s="202"/>
      <c r="F34" s="204" t="s">
        <v>726</v>
      </c>
      <c r="G34" s="201">
        <v>0</v>
      </c>
      <c r="H34" s="201">
        <v>3.5</v>
      </c>
      <c r="I34" s="201">
        <f t="shared" si="2"/>
        <v>0</v>
      </c>
      <c r="J34" s="197"/>
    </row>
    <row r="35" spans="1:10" ht="12.75" customHeight="1">
      <c r="A35" s="201"/>
      <c r="B35" s="202"/>
      <c r="C35" s="201"/>
      <c r="D35" s="201"/>
      <c r="E35" s="202"/>
      <c r="F35" s="204" t="s">
        <v>727</v>
      </c>
      <c r="G35" s="201">
        <v>0</v>
      </c>
      <c r="H35" s="201">
        <v>0.5</v>
      </c>
      <c r="I35" s="201">
        <f t="shared" si="2"/>
        <v>0</v>
      </c>
      <c r="J35" s="197"/>
    </row>
    <row r="36" spans="1:10" ht="12.75" customHeight="1">
      <c r="A36" s="285" t="s">
        <v>244</v>
      </c>
      <c r="B36" s="234"/>
      <c r="C36" s="234"/>
      <c r="D36" s="234"/>
      <c r="E36" s="234"/>
      <c r="F36" s="234"/>
      <c r="G36" s="234"/>
      <c r="H36" s="236"/>
      <c r="I36" s="206">
        <f>SUM(I26:I35)</f>
        <v>0.25009999999999999</v>
      </c>
      <c r="J36" s="197"/>
    </row>
    <row r="37" spans="1:10" ht="12.75" customHeight="1">
      <c r="A37" s="201">
        <v>4</v>
      </c>
      <c r="B37" s="202" t="s">
        <v>240</v>
      </c>
      <c r="C37" s="201" t="s">
        <v>714</v>
      </c>
      <c r="D37" s="201" t="s">
        <v>715</v>
      </c>
      <c r="E37" s="202" t="s">
        <v>742</v>
      </c>
      <c r="F37" s="203" t="s">
        <v>717</v>
      </c>
      <c r="G37" s="201">
        <v>0</v>
      </c>
      <c r="H37" s="201">
        <v>7.5</v>
      </c>
      <c r="I37" s="201">
        <f t="shared" ref="I37:I46" si="3">(G37*H37)/100</f>
        <v>0</v>
      </c>
      <c r="J37" s="197"/>
    </row>
    <row r="38" spans="1:10" ht="12.75" customHeight="1">
      <c r="A38" s="201"/>
      <c r="B38" s="202"/>
      <c r="C38" s="201"/>
      <c r="D38" s="201"/>
      <c r="E38" s="202"/>
      <c r="F38" s="204" t="s">
        <v>718</v>
      </c>
      <c r="G38" s="201">
        <v>1</v>
      </c>
      <c r="H38" s="201">
        <v>0.01</v>
      </c>
      <c r="I38" s="201">
        <f t="shared" si="3"/>
        <v>1E-4</v>
      </c>
      <c r="J38" s="197"/>
    </row>
    <row r="39" spans="1:10" ht="12.75" customHeight="1">
      <c r="A39" s="201"/>
      <c r="B39" s="202"/>
      <c r="C39" s="201"/>
      <c r="D39" s="201"/>
      <c r="E39" s="202"/>
      <c r="F39" s="204" t="s">
        <v>719</v>
      </c>
      <c r="G39" s="201">
        <v>0</v>
      </c>
      <c r="H39" s="201">
        <v>7.5</v>
      </c>
      <c r="I39" s="201">
        <f t="shared" si="3"/>
        <v>0</v>
      </c>
      <c r="J39" s="197"/>
    </row>
    <row r="40" spans="1:10" ht="12.75" customHeight="1">
      <c r="A40" s="201"/>
      <c r="B40" s="202"/>
      <c r="C40" s="201"/>
      <c r="D40" s="201"/>
      <c r="E40" s="202"/>
      <c r="F40" s="204" t="s">
        <v>720</v>
      </c>
      <c r="G40" s="201">
        <v>0</v>
      </c>
      <c r="H40" s="201">
        <v>0.5</v>
      </c>
      <c r="I40" s="201">
        <f t="shared" si="3"/>
        <v>0</v>
      </c>
      <c r="J40" s="197"/>
    </row>
    <row r="41" spans="1:10" ht="12.75" customHeight="1">
      <c r="A41" s="201"/>
      <c r="B41" s="202"/>
      <c r="C41" s="201"/>
      <c r="D41" s="201"/>
      <c r="E41" s="202"/>
      <c r="F41" s="204" t="s">
        <v>721</v>
      </c>
      <c r="G41" s="201">
        <v>0</v>
      </c>
      <c r="H41" s="201">
        <v>0.5</v>
      </c>
      <c r="I41" s="201">
        <f t="shared" si="3"/>
        <v>0</v>
      </c>
      <c r="J41" s="197"/>
    </row>
    <row r="42" spans="1:10" ht="12.75" customHeight="1">
      <c r="A42" s="201"/>
      <c r="B42" s="202"/>
      <c r="C42" s="201"/>
      <c r="D42" s="201"/>
      <c r="E42" s="202"/>
      <c r="F42" s="204" t="s">
        <v>722</v>
      </c>
      <c r="G42" s="201">
        <v>0</v>
      </c>
      <c r="H42" s="201">
        <v>0.25</v>
      </c>
      <c r="I42" s="201">
        <f t="shared" si="3"/>
        <v>0</v>
      </c>
      <c r="J42" s="197"/>
    </row>
    <row r="43" spans="1:10" ht="12.75" customHeight="1">
      <c r="A43" s="201"/>
      <c r="B43" s="202"/>
      <c r="C43" s="201"/>
      <c r="D43" s="201"/>
      <c r="E43" s="202"/>
      <c r="F43" s="204" t="s">
        <v>723</v>
      </c>
      <c r="G43" s="201">
        <v>1500</v>
      </c>
      <c r="H43" s="201">
        <v>0.01</v>
      </c>
      <c r="I43" s="201">
        <f t="shared" si="3"/>
        <v>0.15</v>
      </c>
      <c r="J43" s="197"/>
    </row>
    <row r="44" spans="1:10" ht="12.75" customHeight="1">
      <c r="A44" s="201"/>
      <c r="B44" s="202"/>
      <c r="C44" s="201"/>
      <c r="D44" s="201"/>
      <c r="E44" s="202"/>
      <c r="F44" s="204" t="s">
        <v>725</v>
      </c>
      <c r="G44" s="201">
        <v>0</v>
      </c>
      <c r="H44" s="201">
        <v>0.01</v>
      </c>
      <c r="I44" s="201">
        <f t="shared" si="3"/>
        <v>0</v>
      </c>
      <c r="J44" s="197"/>
    </row>
    <row r="45" spans="1:10" ht="12.75" customHeight="1">
      <c r="A45" s="201"/>
      <c r="B45" s="202"/>
      <c r="C45" s="201"/>
      <c r="D45" s="201"/>
      <c r="E45" s="202"/>
      <c r="F45" s="204" t="s">
        <v>726</v>
      </c>
      <c r="G45" s="201">
        <v>0</v>
      </c>
      <c r="H45" s="201">
        <v>3.5</v>
      </c>
      <c r="I45" s="201">
        <f t="shared" si="3"/>
        <v>0</v>
      </c>
      <c r="J45" s="197"/>
    </row>
    <row r="46" spans="1:10" ht="12.75" customHeight="1">
      <c r="A46" s="201"/>
      <c r="B46" s="202"/>
      <c r="C46" s="201"/>
      <c r="D46" s="201"/>
      <c r="E46" s="202"/>
      <c r="F46" s="204" t="s">
        <v>727</v>
      </c>
      <c r="G46" s="201">
        <v>0</v>
      </c>
      <c r="H46" s="201">
        <v>0.5</v>
      </c>
      <c r="I46" s="201">
        <f t="shared" si="3"/>
        <v>0</v>
      </c>
      <c r="J46" s="197"/>
    </row>
    <row r="47" spans="1:10" ht="12.75" customHeight="1">
      <c r="A47" s="285" t="s">
        <v>244</v>
      </c>
      <c r="B47" s="234"/>
      <c r="C47" s="234"/>
      <c r="D47" s="234"/>
      <c r="E47" s="234"/>
      <c r="F47" s="234"/>
      <c r="G47" s="234"/>
      <c r="H47" s="236"/>
      <c r="I47" s="206">
        <f>SUM(I37:I46)</f>
        <v>0.15009999999999998</v>
      </c>
      <c r="J47" s="197"/>
    </row>
    <row r="48" spans="1:10" ht="12.75" customHeight="1">
      <c r="A48" s="201">
        <v>5</v>
      </c>
      <c r="B48" s="202" t="s">
        <v>240</v>
      </c>
      <c r="C48" s="201" t="s">
        <v>714</v>
      </c>
      <c r="D48" s="201" t="s">
        <v>715</v>
      </c>
      <c r="E48" s="202" t="s">
        <v>743</v>
      </c>
      <c r="F48" s="203" t="s">
        <v>717</v>
      </c>
      <c r="G48" s="201">
        <v>0</v>
      </c>
      <c r="H48" s="201">
        <v>7.5</v>
      </c>
      <c r="I48" s="201">
        <f t="shared" ref="I48:I57" si="4">(G48*H48)/100</f>
        <v>0</v>
      </c>
      <c r="J48" s="197"/>
    </row>
    <row r="49" spans="1:10" ht="12.75" customHeight="1">
      <c r="A49" s="201"/>
      <c r="B49" s="202"/>
      <c r="C49" s="201"/>
      <c r="D49" s="201"/>
      <c r="E49" s="202"/>
      <c r="F49" s="204" t="s">
        <v>718</v>
      </c>
      <c r="G49" s="201">
        <v>1</v>
      </c>
      <c r="H49" s="201">
        <v>0.01</v>
      </c>
      <c r="I49" s="201">
        <f t="shared" si="4"/>
        <v>1E-4</v>
      </c>
      <c r="J49" s="197"/>
    </row>
    <row r="50" spans="1:10" ht="12.75" customHeight="1">
      <c r="A50" s="201"/>
      <c r="B50" s="202"/>
      <c r="C50" s="201"/>
      <c r="D50" s="201"/>
      <c r="E50" s="202"/>
      <c r="F50" s="204" t="s">
        <v>719</v>
      </c>
      <c r="G50" s="201">
        <v>0</v>
      </c>
      <c r="H50" s="201">
        <v>7.5</v>
      </c>
      <c r="I50" s="201">
        <f t="shared" si="4"/>
        <v>0</v>
      </c>
      <c r="J50" s="197"/>
    </row>
    <row r="51" spans="1:10" ht="12.75" customHeight="1">
      <c r="A51" s="201"/>
      <c r="B51" s="202"/>
      <c r="C51" s="201"/>
      <c r="D51" s="201"/>
      <c r="E51" s="202"/>
      <c r="F51" s="204" t="s">
        <v>720</v>
      </c>
      <c r="G51" s="201">
        <v>0</v>
      </c>
      <c r="H51" s="201">
        <v>0.5</v>
      </c>
      <c r="I51" s="201">
        <f t="shared" si="4"/>
        <v>0</v>
      </c>
      <c r="J51" s="197"/>
    </row>
    <row r="52" spans="1:10" ht="12.75" customHeight="1">
      <c r="A52" s="201"/>
      <c r="B52" s="202"/>
      <c r="C52" s="201"/>
      <c r="D52" s="201"/>
      <c r="E52" s="202"/>
      <c r="F52" s="204" t="s">
        <v>721</v>
      </c>
      <c r="G52" s="201">
        <v>0</v>
      </c>
      <c r="H52" s="201">
        <v>0.5</v>
      </c>
      <c r="I52" s="201">
        <f t="shared" si="4"/>
        <v>0</v>
      </c>
      <c r="J52" s="197"/>
    </row>
    <row r="53" spans="1:10" ht="12.75" customHeight="1">
      <c r="A53" s="201"/>
      <c r="B53" s="202"/>
      <c r="C53" s="201"/>
      <c r="D53" s="201"/>
      <c r="E53" s="202"/>
      <c r="F53" s="204" t="s">
        <v>722</v>
      </c>
      <c r="G53" s="201">
        <v>0</v>
      </c>
      <c r="H53" s="201">
        <v>0.25</v>
      </c>
      <c r="I53" s="201">
        <f t="shared" si="4"/>
        <v>0</v>
      </c>
      <c r="J53" s="197"/>
    </row>
    <row r="54" spans="1:10" ht="12.75" customHeight="1">
      <c r="A54" s="201"/>
      <c r="B54" s="202"/>
      <c r="C54" s="201"/>
      <c r="D54" s="201"/>
      <c r="E54" s="202"/>
      <c r="F54" s="204" t="s">
        <v>723</v>
      </c>
      <c r="G54" s="201">
        <v>1200</v>
      </c>
      <c r="H54" s="201">
        <v>0.01</v>
      </c>
      <c r="I54" s="201">
        <f t="shared" si="4"/>
        <v>0.12</v>
      </c>
      <c r="J54" s="197"/>
    </row>
    <row r="55" spans="1:10" ht="12.75" customHeight="1">
      <c r="A55" s="201"/>
      <c r="B55" s="202"/>
      <c r="C55" s="201"/>
      <c r="D55" s="201"/>
      <c r="E55" s="202"/>
      <c r="F55" s="204" t="s">
        <v>725</v>
      </c>
      <c r="G55" s="201">
        <v>0</v>
      </c>
      <c r="H55" s="201">
        <v>0.01</v>
      </c>
      <c r="I55" s="201">
        <f t="shared" si="4"/>
        <v>0</v>
      </c>
      <c r="J55" s="197"/>
    </row>
    <row r="56" spans="1:10" ht="12.75" customHeight="1">
      <c r="A56" s="201"/>
      <c r="B56" s="202"/>
      <c r="C56" s="201"/>
      <c r="D56" s="201"/>
      <c r="E56" s="202"/>
      <c r="F56" s="204" t="s">
        <v>726</v>
      </c>
      <c r="G56" s="201">
        <v>0</v>
      </c>
      <c r="H56" s="201">
        <v>3.5</v>
      </c>
      <c r="I56" s="201">
        <f t="shared" si="4"/>
        <v>0</v>
      </c>
      <c r="J56" s="197"/>
    </row>
    <row r="57" spans="1:10" ht="12.75" customHeight="1">
      <c r="A57" s="201"/>
      <c r="B57" s="202"/>
      <c r="C57" s="201"/>
      <c r="D57" s="201"/>
      <c r="E57" s="202"/>
      <c r="F57" s="204" t="s">
        <v>727</v>
      </c>
      <c r="G57" s="201">
        <v>0</v>
      </c>
      <c r="H57" s="201">
        <v>0.5</v>
      </c>
      <c r="I57" s="201">
        <f t="shared" si="4"/>
        <v>0</v>
      </c>
      <c r="J57" s="197"/>
    </row>
    <row r="58" spans="1:10" ht="12.75" customHeight="1">
      <c r="A58" s="285" t="s">
        <v>244</v>
      </c>
      <c r="B58" s="234"/>
      <c r="C58" s="234"/>
      <c r="D58" s="234"/>
      <c r="E58" s="234"/>
      <c r="F58" s="234"/>
      <c r="G58" s="234"/>
      <c r="H58" s="236"/>
      <c r="I58" s="206">
        <f>SUM(I48:I57)</f>
        <v>0.1201</v>
      </c>
      <c r="J58" s="197"/>
    </row>
    <row r="59" spans="1:10" ht="12.75" customHeight="1">
      <c r="A59" s="201">
        <v>6</v>
      </c>
      <c r="B59" s="202" t="s">
        <v>240</v>
      </c>
      <c r="C59" s="201" t="s">
        <v>714</v>
      </c>
      <c r="D59" s="201" t="s">
        <v>715</v>
      </c>
      <c r="E59" s="202" t="s">
        <v>744</v>
      </c>
      <c r="F59" s="203" t="s">
        <v>717</v>
      </c>
      <c r="G59" s="201">
        <v>0</v>
      </c>
      <c r="H59" s="201">
        <v>7.5</v>
      </c>
      <c r="I59" s="201">
        <f t="shared" ref="I59:I68" si="5">(G59*H59)/100</f>
        <v>0</v>
      </c>
      <c r="J59" s="197"/>
    </row>
    <row r="60" spans="1:10" ht="12.75" customHeight="1">
      <c r="A60" s="201"/>
      <c r="B60" s="202"/>
      <c r="C60" s="201"/>
      <c r="D60" s="201"/>
      <c r="E60" s="202"/>
      <c r="F60" s="204" t="s">
        <v>718</v>
      </c>
      <c r="G60" s="201">
        <v>1</v>
      </c>
      <c r="H60" s="201">
        <v>0.01</v>
      </c>
      <c r="I60" s="201">
        <f t="shared" si="5"/>
        <v>1E-4</v>
      </c>
      <c r="J60" s="197"/>
    </row>
    <row r="61" spans="1:10" ht="12.75" customHeight="1">
      <c r="A61" s="201"/>
      <c r="B61" s="202"/>
      <c r="C61" s="201"/>
      <c r="D61" s="201"/>
      <c r="E61" s="202"/>
      <c r="F61" s="204" t="s">
        <v>719</v>
      </c>
      <c r="G61" s="201">
        <v>0</v>
      </c>
      <c r="H61" s="201">
        <v>7.5</v>
      </c>
      <c r="I61" s="201">
        <f t="shared" si="5"/>
        <v>0</v>
      </c>
      <c r="J61" s="197"/>
    </row>
    <row r="62" spans="1:10" ht="12.75" customHeight="1">
      <c r="A62" s="201"/>
      <c r="B62" s="202"/>
      <c r="C62" s="201"/>
      <c r="D62" s="201"/>
      <c r="E62" s="202"/>
      <c r="F62" s="204" t="s">
        <v>720</v>
      </c>
      <c r="G62" s="201">
        <v>0</v>
      </c>
      <c r="H62" s="201">
        <v>0.5</v>
      </c>
      <c r="I62" s="201">
        <f t="shared" si="5"/>
        <v>0</v>
      </c>
      <c r="J62" s="197"/>
    </row>
    <row r="63" spans="1:10" ht="12.75" customHeight="1">
      <c r="A63" s="201"/>
      <c r="B63" s="202"/>
      <c r="C63" s="201"/>
      <c r="D63" s="201"/>
      <c r="E63" s="202"/>
      <c r="F63" s="204" t="s">
        <v>721</v>
      </c>
      <c r="G63" s="201">
        <v>0</v>
      </c>
      <c r="H63" s="201">
        <v>0.5</v>
      </c>
      <c r="I63" s="201">
        <f t="shared" si="5"/>
        <v>0</v>
      </c>
      <c r="J63" s="197"/>
    </row>
    <row r="64" spans="1:10" ht="12.75" customHeight="1">
      <c r="A64" s="201"/>
      <c r="B64" s="202"/>
      <c r="C64" s="201"/>
      <c r="D64" s="201"/>
      <c r="E64" s="202"/>
      <c r="F64" s="204" t="s">
        <v>722</v>
      </c>
      <c r="G64" s="201">
        <v>0</v>
      </c>
      <c r="H64" s="201">
        <v>0.25</v>
      </c>
      <c r="I64" s="201">
        <f t="shared" si="5"/>
        <v>0</v>
      </c>
      <c r="J64" s="197"/>
    </row>
    <row r="65" spans="1:10" ht="12.75" customHeight="1">
      <c r="A65" s="201"/>
      <c r="B65" s="202"/>
      <c r="C65" s="201"/>
      <c r="D65" s="201"/>
      <c r="E65" s="202"/>
      <c r="F65" s="204" t="s">
        <v>723</v>
      </c>
      <c r="G65" s="201">
        <v>1100</v>
      </c>
      <c r="H65" s="201">
        <v>0.01</v>
      </c>
      <c r="I65" s="201">
        <f t="shared" si="5"/>
        <v>0.11</v>
      </c>
      <c r="J65" s="197"/>
    </row>
    <row r="66" spans="1:10" ht="12.75" customHeight="1">
      <c r="A66" s="201"/>
      <c r="B66" s="202"/>
      <c r="C66" s="201"/>
      <c r="D66" s="201"/>
      <c r="E66" s="202"/>
      <c r="F66" s="204" t="s">
        <v>725</v>
      </c>
      <c r="G66" s="201">
        <v>0</v>
      </c>
      <c r="H66" s="201">
        <v>0.01</v>
      </c>
      <c r="I66" s="201">
        <f t="shared" si="5"/>
        <v>0</v>
      </c>
      <c r="J66" s="197"/>
    </row>
    <row r="67" spans="1:10" ht="12.75" customHeight="1">
      <c r="A67" s="201"/>
      <c r="B67" s="202"/>
      <c r="C67" s="201"/>
      <c r="D67" s="201"/>
      <c r="E67" s="202"/>
      <c r="F67" s="204" t="s">
        <v>726</v>
      </c>
      <c r="G67" s="201">
        <v>0</v>
      </c>
      <c r="H67" s="201">
        <v>3.5</v>
      </c>
      <c r="I67" s="201">
        <f t="shared" si="5"/>
        <v>0</v>
      </c>
      <c r="J67" s="197"/>
    </row>
    <row r="68" spans="1:10" ht="12.75" customHeight="1">
      <c r="A68" s="201"/>
      <c r="B68" s="202"/>
      <c r="C68" s="201"/>
      <c r="D68" s="201"/>
      <c r="E68" s="202"/>
      <c r="F68" s="204" t="s">
        <v>727</v>
      </c>
      <c r="G68" s="201">
        <v>0</v>
      </c>
      <c r="H68" s="201">
        <v>0.5</v>
      </c>
      <c r="I68" s="201">
        <f t="shared" si="5"/>
        <v>0</v>
      </c>
      <c r="J68" s="197"/>
    </row>
    <row r="69" spans="1:10" ht="12.75" customHeight="1">
      <c r="A69" s="285" t="s">
        <v>244</v>
      </c>
      <c r="B69" s="234"/>
      <c r="C69" s="234"/>
      <c r="D69" s="234"/>
      <c r="E69" s="234"/>
      <c r="F69" s="234"/>
      <c r="G69" s="234"/>
      <c r="H69" s="236"/>
      <c r="I69" s="206">
        <f>SUM(I59:I68)</f>
        <v>0.1101</v>
      </c>
      <c r="J69" s="197"/>
    </row>
    <row r="70" spans="1:10" ht="12.75" customHeight="1">
      <c r="A70" s="201">
        <v>7</v>
      </c>
      <c r="B70" s="202" t="s">
        <v>240</v>
      </c>
      <c r="C70" s="201" t="s">
        <v>714</v>
      </c>
      <c r="D70" s="201" t="s">
        <v>715</v>
      </c>
      <c r="E70" s="202" t="s">
        <v>745</v>
      </c>
      <c r="F70" s="203" t="s">
        <v>717</v>
      </c>
      <c r="G70" s="201">
        <v>0</v>
      </c>
      <c r="H70" s="201">
        <v>7.5</v>
      </c>
      <c r="I70" s="201">
        <f t="shared" ref="I70:I79" si="6">(G70*H70)/100</f>
        <v>0</v>
      </c>
      <c r="J70" s="197"/>
    </row>
    <row r="71" spans="1:10" ht="12.75" customHeight="1">
      <c r="A71" s="201"/>
      <c r="B71" s="202"/>
      <c r="C71" s="201"/>
      <c r="D71" s="201"/>
      <c r="E71" s="202"/>
      <c r="F71" s="204" t="s">
        <v>718</v>
      </c>
      <c r="G71" s="201">
        <v>1</v>
      </c>
      <c r="H71" s="201">
        <v>0.01</v>
      </c>
      <c r="I71" s="201">
        <f t="shared" si="6"/>
        <v>1E-4</v>
      </c>
      <c r="J71" s="197"/>
    </row>
    <row r="72" spans="1:10" ht="12.75" customHeight="1">
      <c r="A72" s="201"/>
      <c r="B72" s="202"/>
      <c r="C72" s="201"/>
      <c r="D72" s="201"/>
      <c r="E72" s="202"/>
      <c r="F72" s="204" t="s">
        <v>719</v>
      </c>
      <c r="G72" s="201">
        <v>0</v>
      </c>
      <c r="H72" s="201">
        <v>7.5</v>
      </c>
      <c r="I72" s="201">
        <f t="shared" si="6"/>
        <v>0</v>
      </c>
      <c r="J72" s="197"/>
    </row>
    <row r="73" spans="1:10" ht="12.75" customHeight="1">
      <c r="A73" s="201"/>
      <c r="B73" s="202"/>
      <c r="C73" s="201"/>
      <c r="D73" s="201"/>
      <c r="E73" s="202"/>
      <c r="F73" s="204" t="s">
        <v>720</v>
      </c>
      <c r="G73" s="201">
        <v>0</v>
      </c>
      <c r="H73" s="201">
        <v>0.5</v>
      </c>
      <c r="I73" s="201">
        <f t="shared" si="6"/>
        <v>0</v>
      </c>
      <c r="J73" s="197"/>
    </row>
    <row r="74" spans="1:10" ht="12.75" customHeight="1">
      <c r="A74" s="201"/>
      <c r="B74" s="202"/>
      <c r="C74" s="201"/>
      <c r="D74" s="201"/>
      <c r="E74" s="202"/>
      <c r="F74" s="204" t="s">
        <v>721</v>
      </c>
      <c r="G74" s="201">
        <v>0</v>
      </c>
      <c r="H74" s="201">
        <v>0.5</v>
      </c>
      <c r="I74" s="201">
        <f t="shared" si="6"/>
        <v>0</v>
      </c>
      <c r="J74" s="197"/>
    </row>
    <row r="75" spans="1:10" ht="12.75" customHeight="1">
      <c r="A75" s="201"/>
      <c r="B75" s="202"/>
      <c r="C75" s="201"/>
      <c r="D75" s="201"/>
      <c r="E75" s="202"/>
      <c r="F75" s="204" t="s">
        <v>722</v>
      </c>
      <c r="G75" s="201">
        <v>0</v>
      </c>
      <c r="H75" s="201">
        <v>0.25</v>
      </c>
      <c r="I75" s="201">
        <f t="shared" si="6"/>
        <v>0</v>
      </c>
      <c r="J75" s="197"/>
    </row>
    <row r="76" spans="1:10" ht="12.75" customHeight="1">
      <c r="A76" s="201"/>
      <c r="B76" s="202"/>
      <c r="C76" s="201"/>
      <c r="D76" s="201"/>
      <c r="E76" s="202"/>
      <c r="F76" s="204" t="s">
        <v>723</v>
      </c>
      <c r="G76" s="201">
        <v>1900</v>
      </c>
      <c r="H76" s="201">
        <v>0.01</v>
      </c>
      <c r="I76" s="201">
        <f t="shared" si="6"/>
        <v>0.19</v>
      </c>
      <c r="J76" s="197"/>
    </row>
    <row r="77" spans="1:10" ht="12.75" customHeight="1">
      <c r="A77" s="201"/>
      <c r="B77" s="202"/>
      <c r="C77" s="201"/>
      <c r="D77" s="201"/>
      <c r="E77" s="202"/>
      <c r="F77" s="204" t="s">
        <v>725</v>
      </c>
      <c r="G77" s="201">
        <v>0</v>
      </c>
      <c r="H77" s="201">
        <v>0.01</v>
      </c>
      <c r="I77" s="201">
        <f t="shared" si="6"/>
        <v>0</v>
      </c>
      <c r="J77" s="197"/>
    </row>
    <row r="78" spans="1:10" ht="12.75" customHeight="1">
      <c r="A78" s="201"/>
      <c r="B78" s="202"/>
      <c r="C78" s="201"/>
      <c r="D78" s="201"/>
      <c r="E78" s="202"/>
      <c r="F78" s="204" t="s">
        <v>726</v>
      </c>
      <c r="G78" s="201">
        <v>0</v>
      </c>
      <c r="H78" s="201">
        <v>3.5</v>
      </c>
      <c r="I78" s="201">
        <f t="shared" si="6"/>
        <v>0</v>
      </c>
      <c r="J78" s="197"/>
    </row>
    <row r="79" spans="1:10" ht="12.75" customHeight="1">
      <c r="A79" s="201"/>
      <c r="B79" s="202"/>
      <c r="C79" s="201"/>
      <c r="D79" s="201"/>
      <c r="E79" s="202"/>
      <c r="F79" s="204" t="s">
        <v>727</v>
      </c>
      <c r="G79" s="201">
        <v>0</v>
      </c>
      <c r="H79" s="201">
        <v>0.5</v>
      </c>
      <c r="I79" s="201">
        <f t="shared" si="6"/>
        <v>0</v>
      </c>
      <c r="J79" s="197"/>
    </row>
    <row r="80" spans="1:10" ht="12.75" customHeight="1">
      <c r="A80" s="285" t="s">
        <v>244</v>
      </c>
      <c r="B80" s="234"/>
      <c r="C80" s="234"/>
      <c r="D80" s="234"/>
      <c r="E80" s="234"/>
      <c r="F80" s="234"/>
      <c r="G80" s="234"/>
      <c r="H80" s="236"/>
      <c r="I80" s="206">
        <f>SUM(I70:I79)</f>
        <v>0.19009999999999999</v>
      </c>
      <c r="J80" s="197"/>
    </row>
    <row r="81" spans="1:10" ht="12.75" customHeight="1">
      <c r="A81" s="201">
        <v>8</v>
      </c>
      <c r="B81" s="202" t="s">
        <v>240</v>
      </c>
      <c r="C81" s="201" t="s">
        <v>714</v>
      </c>
      <c r="D81" s="201" t="s">
        <v>715</v>
      </c>
      <c r="E81" s="202" t="s">
        <v>746</v>
      </c>
      <c r="F81" s="203" t="s">
        <v>717</v>
      </c>
      <c r="G81" s="201">
        <v>0</v>
      </c>
      <c r="H81" s="201">
        <v>7.5</v>
      </c>
      <c r="I81" s="201">
        <f t="shared" ref="I81:I90" si="7">(G81*H81)/100</f>
        <v>0</v>
      </c>
      <c r="J81" s="197"/>
    </row>
    <row r="82" spans="1:10" ht="12.75" customHeight="1">
      <c r="A82" s="201"/>
      <c r="B82" s="202"/>
      <c r="C82" s="201"/>
      <c r="D82" s="201"/>
      <c r="E82" s="202"/>
      <c r="F82" s="204" t="s">
        <v>718</v>
      </c>
      <c r="G82" s="201">
        <v>1</v>
      </c>
      <c r="H82" s="201">
        <v>0.01</v>
      </c>
      <c r="I82" s="201">
        <f t="shared" si="7"/>
        <v>1E-4</v>
      </c>
      <c r="J82" s="197"/>
    </row>
    <row r="83" spans="1:10" ht="12.75" customHeight="1">
      <c r="A83" s="201"/>
      <c r="B83" s="202"/>
      <c r="C83" s="201"/>
      <c r="D83" s="201"/>
      <c r="E83" s="202"/>
      <c r="F83" s="204" t="s">
        <v>719</v>
      </c>
      <c r="G83" s="201">
        <v>0</v>
      </c>
      <c r="H83" s="201">
        <v>7.5</v>
      </c>
      <c r="I83" s="201">
        <f t="shared" si="7"/>
        <v>0</v>
      </c>
      <c r="J83" s="197"/>
    </row>
    <row r="84" spans="1:10" ht="12.75" customHeight="1">
      <c r="A84" s="201"/>
      <c r="B84" s="202"/>
      <c r="C84" s="201"/>
      <c r="D84" s="201"/>
      <c r="E84" s="202"/>
      <c r="F84" s="204" t="s">
        <v>720</v>
      </c>
      <c r="G84" s="201">
        <v>0</v>
      </c>
      <c r="H84" s="201">
        <v>0.5</v>
      </c>
      <c r="I84" s="201">
        <f t="shared" si="7"/>
        <v>0</v>
      </c>
      <c r="J84" s="197"/>
    </row>
    <row r="85" spans="1:10" ht="12.75" customHeight="1">
      <c r="A85" s="201"/>
      <c r="B85" s="202"/>
      <c r="C85" s="201"/>
      <c r="D85" s="201"/>
      <c r="E85" s="202"/>
      <c r="F85" s="204" t="s">
        <v>721</v>
      </c>
      <c r="G85" s="201">
        <v>0</v>
      </c>
      <c r="H85" s="201">
        <v>0.5</v>
      </c>
      <c r="I85" s="201">
        <f t="shared" si="7"/>
        <v>0</v>
      </c>
      <c r="J85" s="197"/>
    </row>
    <row r="86" spans="1:10" ht="12.75" customHeight="1">
      <c r="A86" s="201"/>
      <c r="B86" s="202"/>
      <c r="C86" s="201"/>
      <c r="D86" s="201"/>
      <c r="E86" s="202"/>
      <c r="F86" s="204" t="s">
        <v>722</v>
      </c>
      <c r="G86" s="201">
        <v>0</v>
      </c>
      <c r="H86" s="201">
        <v>0.25</v>
      </c>
      <c r="I86" s="201">
        <f t="shared" si="7"/>
        <v>0</v>
      </c>
      <c r="J86" s="197"/>
    </row>
    <row r="87" spans="1:10" ht="12.75" customHeight="1">
      <c r="A87" s="201"/>
      <c r="B87" s="202"/>
      <c r="C87" s="201"/>
      <c r="D87" s="201"/>
      <c r="E87" s="202"/>
      <c r="F87" s="204" t="s">
        <v>723</v>
      </c>
      <c r="G87" s="201">
        <v>2100</v>
      </c>
      <c r="H87" s="201">
        <v>0.01</v>
      </c>
      <c r="I87" s="201">
        <f t="shared" si="7"/>
        <v>0.21</v>
      </c>
      <c r="J87" s="197"/>
    </row>
    <row r="88" spans="1:10" ht="12.75" customHeight="1">
      <c r="A88" s="201"/>
      <c r="B88" s="202"/>
      <c r="C88" s="201"/>
      <c r="D88" s="201"/>
      <c r="E88" s="202"/>
      <c r="F88" s="204" t="s">
        <v>725</v>
      </c>
      <c r="G88" s="201">
        <v>0</v>
      </c>
      <c r="H88" s="201">
        <v>0.01</v>
      </c>
      <c r="I88" s="201">
        <f t="shared" si="7"/>
        <v>0</v>
      </c>
      <c r="J88" s="197"/>
    </row>
    <row r="89" spans="1:10" ht="12.75" customHeight="1">
      <c r="A89" s="201"/>
      <c r="B89" s="202"/>
      <c r="C89" s="201"/>
      <c r="D89" s="201"/>
      <c r="E89" s="202"/>
      <c r="F89" s="204" t="s">
        <v>726</v>
      </c>
      <c r="G89" s="201">
        <v>0</v>
      </c>
      <c r="H89" s="201">
        <v>3.5</v>
      </c>
      <c r="I89" s="201">
        <f t="shared" si="7"/>
        <v>0</v>
      </c>
      <c r="J89" s="197"/>
    </row>
    <row r="90" spans="1:10" ht="12.75" customHeight="1">
      <c r="A90" s="201"/>
      <c r="B90" s="202"/>
      <c r="C90" s="201"/>
      <c r="D90" s="201"/>
      <c r="E90" s="202"/>
      <c r="F90" s="204" t="s">
        <v>727</v>
      </c>
      <c r="G90" s="201">
        <v>0</v>
      </c>
      <c r="H90" s="201">
        <v>0.5</v>
      </c>
      <c r="I90" s="201">
        <f t="shared" si="7"/>
        <v>0</v>
      </c>
      <c r="J90" s="197"/>
    </row>
    <row r="91" spans="1:10" ht="12.75" customHeight="1">
      <c r="A91" s="285" t="s">
        <v>244</v>
      </c>
      <c r="B91" s="234"/>
      <c r="C91" s="234"/>
      <c r="D91" s="234"/>
      <c r="E91" s="234"/>
      <c r="F91" s="234"/>
      <c r="G91" s="234"/>
      <c r="H91" s="236"/>
      <c r="I91" s="206">
        <f>SUM(I81:I90)</f>
        <v>0.21009999999999998</v>
      </c>
      <c r="J91" s="197"/>
    </row>
    <row r="92" spans="1:10" ht="12.75" customHeight="1">
      <c r="A92" s="201">
        <v>9</v>
      </c>
      <c r="B92" s="202" t="s">
        <v>240</v>
      </c>
      <c r="C92" s="201" t="s">
        <v>714</v>
      </c>
      <c r="D92" s="201" t="s">
        <v>715</v>
      </c>
      <c r="E92" s="202" t="s">
        <v>747</v>
      </c>
      <c r="F92" s="203" t="s">
        <v>717</v>
      </c>
      <c r="G92" s="201">
        <v>0</v>
      </c>
      <c r="H92" s="201">
        <v>7.5</v>
      </c>
      <c r="I92" s="201">
        <f t="shared" ref="I92:I101" si="8">(G92*H92)/100</f>
        <v>0</v>
      </c>
      <c r="J92" s="197"/>
    </row>
    <row r="93" spans="1:10" ht="12.75" customHeight="1">
      <c r="A93" s="201"/>
      <c r="B93" s="202"/>
      <c r="C93" s="201"/>
      <c r="D93" s="201"/>
      <c r="E93" s="202"/>
      <c r="F93" s="204" t="s">
        <v>718</v>
      </c>
      <c r="G93" s="201">
        <v>1</v>
      </c>
      <c r="H93" s="201">
        <v>0.01</v>
      </c>
      <c r="I93" s="201">
        <f t="shared" si="8"/>
        <v>1E-4</v>
      </c>
      <c r="J93" s="197"/>
    </row>
    <row r="94" spans="1:10" ht="12.75" customHeight="1">
      <c r="A94" s="201"/>
      <c r="B94" s="202"/>
      <c r="C94" s="201"/>
      <c r="D94" s="201"/>
      <c r="E94" s="202"/>
      <c r="F94" s="204" t="s">
        <v>719</v>
      </c>
      <c r="G94" s="201">
        <v>0</v>
      </c>
      <c r="H94" s="201">
        <v>7.5</v>
      </c>
      <c r="I94" s="201">
        <f t="shared" si="8"/>
        <v>0</v>
      </c>
      <c r="J94" s="197"/>
    </row>
    <row r="95" spans="1:10" ht="12.75" customHeight="1">
      <c r="A95" s="201"/>
      <c r="B95" s="202"/>
      <c r="C95" s="201"/>
      <c r="D95" s="201"/>
      <c r="E95" s="202"/>
      <c r="F95" s="204" t="s">
        <v>720</v>
      </c>
      <c r="G95" s="201">
        <v>0</v>
      </c>
      <c r="H95" s="201">
        <v>0.5</v>
      </c>
      <c r="I95" s="201">
        <f t="shared" si="8"/>
        <v>0</v>
      </c>
      <c r="J95" s="197"/>
    </row>
    <row r="96" spans="1:10" ht="12.75" customHeight="1">
      <c r="A96" s="201"/>
      <c r="B96" s="202"/>
      <c r="C96" s="201"/>
      <c r="D96" s="201"/>
      <c r="E96" s="202"/>
      <c r="F96" s="204" t="s">
        <v>721</v>
      </c>
      <c r="G96" s="201">
        <v>0</v>
      </c>
      <c r="H96" s="201">
        <v>0.5</v>
      </c>
      <c r="I96" s="201">
        <f t="shared" si="8"/>
        <v>0</v>
      </c>
      <c r="J96" s="197"/>
    </row>
    <row r="97" spans="1:10" ht="12.75" customHeight="1">
      <c r="A97" s="201"/>
      <c r="B97" s="202"/>
      <c r="C97" s="201"/>
      <c r="D97" s="201"/>
      <c r="E97" s="202"/>
      <c r="F97" s="204" t="s">
        <v>722</v>
      </c>
      <c r="G97" s="201">
        <v>0</v>
      </c>
      <c r="H97" s="201">
        <v>0.25</v>
      </c>
      <c r="I97" s="201">
        <f t="shared" si="8"/>
        <v>0</v>
      </c>
      <c r="J97" s="197"/>
    </row>
    <row r="98" spans="1:10" ht="12.75" customHeight="1">
      <c r="A98" s="201"/>
      <c r="B98" s="202"/>
      <c r="C98" s="201"/>
      <c r="D98" s="201"/>
      <c r="E98" s="202"/>
      <c r="F98" s="204" t="s">
        <v>723</v>
      </c>
      <c r="G98" s="201">
        <v>1500</v>
      </c>
      <c r="H98" s="201">
        <v>0.01</v>
      </c>
      <c r="I98" s="201">
        <f t="shared" si="8"/>
        <v>0.15</v>
      </c>
      <c r="J98" s="197"/>
    </row>
    <row r="99" spans="1:10" ht="12.75" customHeight="1">
      <c r="A99" s="201"/>
      <c r="B99" s="202"/>
      <c r="C99" s="201"/>
      <c r="D99" s="201"/>
      <c r="E99" s="202"/>
      <c r="F99" s="204" t="s">
        <v>725</v>
      </c>
      <c r="G99" s="201">
        <v>0</v>
      </c>
      <c r="H99" s="201">
        <v>0.01</v>
      </c>
      <c r="I99" s="201">
        <f t="shared" si="8"/>
        <v>0</v>
      </c>
      <c r="J99" s="197"/>
    </row>
    <row r="100" spans="1:10" ht="12.75" customHeight="1">
      <c r="A100" s="201"/>
      <c r="B100" s="202"/>
      <c r="C100" s="201"/>
      <c r="D100" s="201"/>
      <c r="E100" s="202"/>
      <c r="F100" s="204" t="s">
        <v>726</v>
      </c>
      <c r="G100" s="201">
        <v>0</v>
      </c>
      <c r="H100" s="201">
        <v>3.5</v>
      </c>
      <c r="I100" s="201">
        <f t="shared" si="8"/>
        <v>0</v>
      </c>
      <c r="J100" s="197"/>
    </row>
    <row r="101" spans="1:10" ht="12.75" customHeight="1">
      <c r="A101" s="201"/>
      <c r="B101" s="202"/>
      <c r="C101" s="201"/>
      <c r="D101" s="201"/>
      <c r="E101" s="202"/>
      <c r="F101" s="204" t="s">
        <v>727</v>
      </c>
      <c r="G101" s="201">
        <v>0</v>
      </c>
      <c r="H101" s="201">
        <v>0.5</v>
      </c>
      <c r="I101" s="201">
        <f t="shared" si="8"/>
        <v>0</v>
      </c>
      <c r="J101" s="197"/>
    </row>
    <row r="102" spans="1:10" ht="12.75" customHeight="1">
      <c r="A102" s="285" t="s">
        <v>244</v>
      </c>
      <c r="B102" s="234"/>
      <c r="C102" s="234"/>
      <c r="D102" s="234"/>
      <c r="E102" s="234"/>
      <c r="F102" s="234"/>
      <c r="G102" s="234"/>
      <c r="H102" s="236"/>
      <c r="I102" s="206">
        <f>SUM(I92:I101)</f>
        <v>0.15009999999999998</v>
      </c>
      <c r="J102" s="197"/>
    </row>
    <row r="103" spans="1:10" ht="12.75" customHeight="1">
      <c r="A103" s="201">
        <v>10</v>
      </c>
      <c r="B103" s="202" t="s">
        <v>240</v>
      </c>
      <c r="C103" s="201" t="s">
        <v>714</v>
      </c>
      <c r="D103" s="201" t="s">
        <v>715</v>
      </c>
      <c r="E103" s="202" t="s">
        <v>748</v>
      </c>
      <c r="F103" s="203" t="s">
        <v>717</v>
      </c>
      <c r="G103" s="201">
        <v>0</v>
      </c>
      <c r="H103" s="201">
        <v>7.5</v>
      </c>
      <c r="I103" s="201">
        <f t="shared" ref="I103:I112" si="9">(G103*H103)/100</f>
        <v>0</v>
      </c>
      <c r="J103" s="197"/>
    </row>
    <row r="104" spans="1:10" ht="12.75" customHeight="1">
      <c r="A104" s="201"/>
      <c r="B104" s="202"/>
      <c r="C104" s="201"/>
      <c r="D104" s="201"/>
      <c r="E104" s="202"/>
      <c r="F104" s="204" t="s">
        <v>718</v>
      </c>
      <c r="G104" s="201">
        <v>1</v>
      </c>
      <c r="H104" s="201">
        <v>0.01</v>
      </c>
      <c r="I104" s="201">
        <f t="shared" si="9"/>
        <v>1E-4</v>
      </c>
      <c r="J104" s="197"/>
    </row>
    <row r="105" spans="1:10" ht="12.75" customHeight="1">
      <c r="A105" s="201"/>
      <c r="B105" s="202"/>
      <c r="C105" s="201"/>
      <c r="D105" s="201"/>
      <c r="E105" s="202"/>
      <c r="F105" s="204" t="s">
        <v>719</v>
      </c>
      <c r="G105" s="201">
        <v>0</v>
      </c>
      <c r="H105" s="201">
        <v>7.5</v>
      </c>
      <c r="I105" s="201">
        <f t="shared" si="9"/>
        <v>0</v>
      </c>
      <c r="J105" s="197"/>
    </row>
    <row r="106" spans="1:10" ht="12.75" customHeight="1">
      <c r="A106" s="201"/>
      <c r="B106" s="202"/>
      <c r="C106" s="201"/>
      <c r="D106" s="201"/>
      <c r="E106" s="202"/>
      <c r="F106" s="204" t="s">
        <v>720</v>
      </c>
      <c r="G106" s="201">
        <v>0</v>
      </c>
      <c r="H106" s="201">
        <v>0.5</v>
      </c>
      <c r="I106" s="201">
        <f t="shared" si="9"/>
        <v>0</v>
      </c>
      <c r="J106" s="197"/>
    </row>
    <row r="107" spans="1:10" ht="12.75" customHeight="1">
      <c r="A107" s="201"/>
      <c r="B107" s="202"/>
      <c r="C107" s="201"/>
      <c r="D107" s="201"/>
      <c r="E107" s="202"/>
      <c r="F107" s="204" t="s">
        <v>721</v>
      </c>
      <c r="G107" s="201">
        <v>0</v>
      </c>
      <c r="H107" s="201">
        <v>0.5</v>
      </c>
      <c r="I107" s="201">
        <f t="shared" si="9"/>
        <v>0</v>
      </c>
      <c r="J107" s="197"/>
    </row>
    <row r="108" spans="1:10" ht="12.75" customHeight="1">
      <c r="A108" s="201"/>
      <c r="B108" s="202"/>
      <c r="C108" s="201"/>
      <c r="D108" s="201"/>
      <c r="E108" s="202"/>
      <c r="F108" s="204" t="s">
        <v>722</v>
      </c>
      <c r="G108" s="201">
        <v>0</v>
      </c>
      <c r="H108" s="201">
        <v>0.25</v>
      </c>
      <c r="I108" s="201">
        <f t="shared" si="9"/>
        <v>0</v>
      </c>
      <c r="J108" s="197"/>
    </row>
    <row r="109" spans="1:10" ht="12.75" customHeight="1">
      <c r="A109" s="201"/>
      <c r="B109" s="202"/>
      <c r="C109" s="201"/>
      <c r="D109" s="201"/>
      <c r="E109" s="202"/>
      <c r="F109" s="204" t="s">
        <v>723</v>
      </c>
      <c r="G109" s="201">
        <v>1100</v>
      </c>
      <c r="H109" s="201">
        <v>0.01</v>
      </c>
      <c r="I109" s="201">
        <f t="shared" si="9"/>
        <v>0.11</v>
      </c>
      <c r="J109" s="197"/>
    </row>
    <row r="110" spans="1:10" ht="12.75" customHeight="1">
      <c r="A110" s="201"/>
      <c r="B110" s="202"/>
      <c r="C110" s="201"/>
      <c r="D110" s="201"/>
      <c r="E110" s="202"/>
      <c r="F110" s="204" t="s">
        <v>725</v>
      </c>
      <c r="G110" s="201">
        <v>0</v>
      </c>
      <c r="H110" s="201">
        <v>0.01</v>
      </c>
      <c r="I110" s="201">
        <f t="shared" si="9"/>
        <v>0</v>
      </c>
      <c r="J110" s="197"/>
    </row>
    <row r="111" spans="1:10" ht="12.75" customHeight="1">
      <c r="A111" s="201"/>
      <c r="B111" s="202"/>
      <c r="C111" s="201"/>
      <c r="D111" s="201"/>
      <c r="E111" s="202"/>
      <c r="F111" s="204" t="s">
        <v>726</v>
      </c>
      <c r="G111" s="201">
        <v>0</v>
      </c>
      <c r="H111" s="201">
        <v>3.5</v>
      </c>
      <c r="I111" s="201">
        <f t="shared" si="9"/>
        <v>0</v>
      </c>
      <c r="J111" s="197"/>
    </row>
    <row r="112" spans="1:10" ht="12.75" customHeight="1">
      <c r="A112" s="201"/>
      <c r="B112" s="202"/>
      <c r="C112" s="201"/>
      <c r="D112" s="201"/>
      <c r="E112" s="202"/>
      <c r="F112" s="204" t="s">
        <v>727</v>
      </c>
      <c r="G112" s="201">
        <v>0</v>
      </c>
      <c r="H112" s="201">
        <v>0.5</v>
      </c>
      <c r="I112" s="201">
        <f t="shared" si="9"/>
        <v>0</v>
      </c>
      <c r="J112" s="197"/>
    </row>
    <row r="113" spans="1:10" ht="12.75" customHeight="1">
      <c r="A113" s="285" t="s">
        <v>244</v>
      </c>
      <c r="B113" s="234"/>
      <c r="C113" s="234"/>
      <c r="D113" s="234"/>
      <c r="E113" s="234"/>
      <c r="F113" s="234"/>
      <c r="G113" s="234"/>
      <c r="H113" s="236"/>
      <c r="I113" s="206">
        <f>SUM(I103:I112)</f>
        <v>0.1101</v>
      </c>
      <c r="J113" s="197"/>
    </row>
    <row r="114" spans="1:10" ht="12.75" customHeight="1">
      <c r="A114" s="201">
        <v>11</v>
      </c>
      <c r="B114" s="202" t="s">
        <v>240</v>
      </c>
      <c r="C114" s="201" t="s">
        <v>714</v>
      </c>
      <c r="D114" s="201" t="s">
        <v>715</v>
      </c>
      <c r="E114" s="202" t="s">
        <v>749</v>
      </c>
      <c r="F114" s="203" t="s">
        <v>717</v>
      </c>
      <c r="G114" s="201">
        <v>0</v>
      </c>
      <c r="H114" s="201">
        <v>7.5</v>
      </c>
      <c r="I114" s="201">
        <f t="shared" ref="I114:I123" si="10">(G114*H114)/100</f>
        <v>0</v>
      </c>
      <c r="J114" s="197"/>
    </row>
    <row r="115" spans="1:10" ht="12.75" customHeight="1">
      <c r="A115" s="201"/>
      <c r="B115" s="202"/>
      <c r="C115" s="201"/>
      <c r="D115" s="201"/>
      <c r="E115" s="202"/>
      <c r="F115" s="204" t="s">
        <v>718</v>
      </c>
      <c r="G115" s="201">
        <v>1</v>
      </c>
      <c r="H115" s="201">
        <v>0.01</v>
      </c>
      <c r="I115" s="201">
        <f t="shared" si="10"/>
        <v>1E-4</v>
      </c>
      <c r="J115" s="197"/>
    </row>
    <row r="116" spans="1:10" ht="12.75" customHeight="1">
      <c r="A116" s="201"/>
      <c r="B116" s="202"/>
      <c r="C116" s="201"/>
      <c r="D116" s="201"/>
      <c r="E116" s="202"/>
      <c r="F116" s="204" t="s">
        <v>719</v>
      </c>
      <c r="G116" s="201">
        <v>0</v>
      </c>
      <c r="H116" s="201">
        <v>7.5</v>
      </c>
      <c r="I116" s="201">
        <f t="shared" si="10"/>
        <v>0</v>
      </c>
      <c r="J116" s="197"/>
    </row>
    <row r="117" spans="1:10" ht="12.75" customHeight="1">
      <c r="A117" s="201"/>
      <c r="B117" s="202"/>
      <c r="C117" s="201"/>
      <c r="D117" s="201"/>
      <c r="E117" s="202"/>
      <c r="F117" s="204" t="s">
        <v>720</v>
      </c>
      <c r="G117" s="201">
        <v>0</v>
      </c>
      <c r="H117" s="201">
        <v>0.5</v>
      </c>
      <c r="I117" s="201">
        <f t="shared" si="10"/>
        <v>0</v>
      </c>
      <c r="J117" s="197"/>
    </row>
    <row r="118" spans="1:10" ht="12.75" customHeight="1">
      <c r="A118" s="201"/>
      <c r="B118" s="202"/>
      <c r="C118" s="201"/>
      <c r="D118" s="201"/>
      <c r="E118" s="202"/>
      <c r="F118" s="204" t="s">
        <v>721</v>
      </c>
      <c r="G118" s="201">
        <v>0</v>
      </c>
      <c r="H118" s="201">
        <v>0.5</v>
      </c>
      <c r="I118" s="201">
        <f t="shared" si="10"/>
        <v>0</v>
      </c>
      <c r="J118" s="197"/>
    </row>
    <row r="119" spans="1:10" ht="12.75" customHeight="1">
      <c r="A119" s="201"/>
      <c r="B119" s="202"/>
      <c r="C119" s="201"/>
      <c r="D119" s="201"/>
      <c r="E119" s="202"/>
      <c r="F119" s="204" t="s">
        <v>722</v>
      </c>
      <c r="G119" s="201">
        <v>0</v>
      </c>
      <c r="H119" s="201">
        <v>0.25</v>
      </c>
      <c r="I119" s="201">
        <f t="shared" si="10"/>
        <v>0</v>
      </c>
      <c r="J119" s="197"/>
    </row>
    <row r="120" spans="1:10" ht="12.75" customHeight="1">
      <c r="A120" s="201"/>
      <c r="B120" s="202"/>
      <c r="C120" s="201"/>
      <c r="D120" s="201"/>
      <c r="E120" s="202"/>
      <c r="F120" s="204" t="s">
        <v>723</v>
      </c>
      <c r="G120" s="201">
        <v>1150</v>
      </c>
      <c r="H120" s="201">
        <v>0.01</v>
      </c>
      <c r="I120" s="201">
        <f t="shared" si="10"/>
        <v>0.115</v>
      </c>
      <c r="J120" s="197"/>
    </row>
    <row r="121" spans="1:10" ht="12.75" customHeight="1">
      <c r="A121" s="201"/>
      <c r="B121" s="202"/>
      <c r="C121" s="201"/>
      <c r="D121" s="201"/>
      <c r="E121" s="202"/>
      <c r="F121" s="204" t="s">
        <v>725</v>
      </c>
      <c r="G121" s="201">
        <v>0</v>
      </c>
      <c r="H121" s="201">
        <v>0.01</v>
      </c>
      <c r="I121" s="201">
        <f t="shared" si="10"/>
        <v>0</v>
      </c>
      <c r="J121" s="197"/>
    </row>
    <row r="122" spans="1:10" ht="12.75" customHeight="1">
      <c r="A122" s="201"/>
      <c r="B122" s="202"/>
      <c r="C122" s="201"/>
      <c r="D122" s="201"/>
      <c r="E122" s="202"/>
      <c r="F122" s="204" t="s">
        <v>726</v>
      </c>
      <c r="G122" s="201">
        <v>0</v>
      </c>
      <c r="H122" s="201">
        <v>3.5</v>
      </c>
      <c r="I122" s="201">
        <f t="shared" si="10"/>
        <v>0</v>
      </c>
      <c r="J122" s="197"/>
    </row>
    <row r="123" spans="1:10" ht="12.75" customHeight="1">
      <c r="A123" s="201"/>
      <c r="B123" s="202"/>
      <c r="C123" s="201"/>
      <c r="D123" s="201"/>
      <c r="E123" s="202"/>
      <c r="F123" s="204" t="s">
        <v>727</v>
      </c>
      <c r="G123" s="201">
        <v>0</v>
      </c>
      <c r="H123" s="201">
        <v>0.5</v>
      </c>
      <c r="I123" s="201">
        <f t="shared" si="10"/>
        <v>0</v>
      </c>
      <c r="J123" s="197"/>
    </row>
    <row r="124" spans="1:10" ht="12.75" customHeight="1">
      <c r="A124" s="285" t="s">
        <v>244</v>
      </c>
      <c r="B124" s="234"/>
      <c r="C124" s="234"/>
      <c r="D124" s="234"/>
      <c r="E124" s="234"/>
      <c r="F124" s="234"/>
      <c r="G124" s="234"/>
      <c r="H124" s="236"/>
      <c r="I124" s="206">
        <f>SUM(I114:I123)</f>
        <v>0.11510000000000001</v>
      </c>
      <c r="J124" s="197"/>
    </row>
    <row r="125" spans="1:10" ht="12.75" customHeight="1">
      <c r="A125" s="201">
        <v>12</v>
      </c>
      <c r="B125" s="202" t="s">
        <v>240</v>
      </c>
      <c r="C125" s="201" t="s">
        <v>714</v>
      </c>
      <c r="D125" s="201" t="s">
        <v>715</v>
      </c>
      <c r="E125" s="202" t="s">
        <v>750</v>
      </c>
      <c r="F125" s="203" t="s">
        <v>717</v>
      </c>
      <c r="G125" s="201">
        <v>0</v>
      </c>
      <c r="H125" s="201">
        <v>7.5</v>
      </c>
      <c r="I125" s="201">
        <f t="shared" ref="I125:I134" si="11">(G125*H125)/100</f>
        <v>0</v>
      </c>
      <c r="J125" s="197"/>
    </row>
    <row r="126" spans="1:10" ht="12.75" customHeight="1">
      <c r="A126" s="201"/>
      <c r="B126" s="202"/>
      <c r="C126" s="201"/>
      <c r="D126" s="201"/>
      <c r="E126" s="202"/>
      <c r="F126" s="204" t="s">
        <v>718</v>
      </c>
      <c r="G126" s="201">
        <v>1</v>
      </c>
      <c r="H126" s="201">
        <v>0.01</v>
      </c>
      <c r="I126" s="201">
        <f t="shared" si="11"/>
        <v>1E-4</v>
      </c>
      <c r="J126" s="197"/>
    </row>
    <row r="127" spans="1:10" ht="12.75" customHeight="1">
      <c r="A127" s="201"/>
      <c r="B127" s="202"/>
      <c r="C127" s="201"/>
      <c r="D127" s="201"/>
      <c r="E127" s="202"/>
      <c r="F127" s="204" t="s">
        <v>719</v>
      </c>
      <c r="G127" s="201">
        <v>0</v>
      </c>
      <c r="H127" s="201">
        <v>7.5</v>
      </c>
      <c r="I127" s="201">
        <f t="shared" si="11"/>
        <v>0</v>
      </c>
      <c r="J127" s="197"/>
    </row>
    <row r="128" spans="1:10" ht="12.75" customHeight="1">
      <c r="A128" s="201"/>
      <c r="B128" s="202"/>
      <c r="C128" s="201"/>
      <c r="D128" s="201"/>
      <c r="E128" s="202"/>
      <c r="F128" s="204" t="s">
        <v>720</v>
      </c>
      <c r="G128" s="201">
        <v>0</v>
      </c>
      <c r="H128" s="201">
        <v>0.5</v>
      </c>
      <c r="I128" s="201">
        <f t="shared" si="11"/>
        <v>0</v>
      </c>
      <c r="J128" s="197"/>
    </row>
    <row r="129" spans="1:10" ht="12.75" customHeight="1">
      <c r="A129" s="201"/>
      <c r="B129" s="202"/>
      <c r="C129" s="201"/>
      <c r="D129" s="201"/>
      <c r="E129" s="202"/>
      <c r="F129" s="204" t="s">
        <v>721</v>
      </c>
      <c r="G129" s="201">
        <v>0</v>
      </c>
      <c r="H129" s="201">
        <v>0.5</v>
      </c>
      <c r="I129" s="201">
        <f t="shared" si="11"/>
        <v>0</v>
      </c>
      <c r="J129" s="197"/>
    </row>
    <row r="130" spans="1:10" ht="12.75" customHeight="1">
      <c r="A130" s="201"/>
      <c r="B130" s="202"/>
      <c r="C130" s="201"/>
      <c r="D130" s="201"/>
      <c r="E130" s="202"/>
      <c r="F130" s="204" t="s">
        <v>722</v>
      </c>
      <c r="G130" s="201">
        <v>0</v>
      </c>
      <c r="H130" s="201">
        <v>0.25</v>
      </c>
      <c r="I130" s="201">
        <f t="shared" si="11"/>
        <v>0</v>
      </c>
      <c r="J130" s="197"/>
    </row>
    <row r="131" spans="1:10" ht="12.75" customHeight="1">
      <c r="A131" s="201"/>
      <c r="B131" s="202"/>
      <c r="C131" s="201"/>
      <c r="D131" s="201"/>
      <c r="E131" s="202"/>
      <c r="F131" s="204" t="s">
        <v>723</v>
      </c>
      <c r="G131" s="201">
        <v>1560</v>
      </c>
      <c r="H131" s="201">
        <v>0.01</v>
      </c>
      <c r="I131" s="201">
        <f t="shared" si="11"/>
        <v>0.156</v>
      </c>
      <c r="J131" s="197"/>
    </row>
    <row r="132" spans="1:10" ht="12.75" customHeight="1">
      <c r="A132" s="201"/>
      <c r="B132" s="202"/>
      <c r="C132" s="201"/>
      <c r="D132" s="201"/>
      <c r="E132" s="202"/>
      <c r="F132" s="204" t="s">
        <v>725</v>
      </c>
      <c r="G132" s="201">
        <v>0</v>
      </c>
      <c r="H132" s="201">
        <v>0.01</v>
      </c>
      <c r="I132" s="201">
        <f t="shared" si="11"/>
        <v>0</v>
      </c>
      <c r="J132" s="197"/>
    </row>
    <row r="133" spans="1:10" ht="12.75" customHeight="1">
      <c r="A133" s="201"/>
      <c r="B133" s="202"/>
      <c r="C133" s="201"/>
      <c r="D133" s="201"/>
      <c r="E133" s="202"/>
      <c r="F133" s="204" t="s">
        <v>726</v>
      </c>
      <c r="G133" s="201">
        <v>0</v>
      </c>
      <c r="H133" s="201">
        <v>3.5</v>
      </c>
      <c r="I133" s="201">
        <f t="shared" si="11"/>
        <v>0</v>
      </c>
      <c r="J133" s="197"/>
    </row>
    <row r="134" spans="1:10" ht="12.75" customHeight="1">
      <c r="A134" s="201"/>
      <c r="B134" s="202"/>
      <c r="C134" s="201"/>
      <c r="D134" s="201"/>
      <c r="E134" s="202"/>
      <c r="F134" s="204" t="s">
        <v>727</v>
      </c>
      <c r="G134" s="201">
        <v>0</v>
      </c>
      <c r="H134" s="201">
        <v>0.5</v>
      </c>
      <c r="I134" s="201">
        <f t="shared" si="11"/>
        <v>0</v>
      </c>
      <c r="J134" s="197"/>
    </row>
    <row r="135" spans="1:10" ht="12.75" customHeight="1">
      <c r="A135" s="285" t="s">
        <v>244</v>
      </c>
      <c r="B135" s="234"/>
      <c r="C135" s="234"/>
      <c r="D135" s="234"/>
      <c r="E135" s="234"/>
      <c r="F135" s="234"/>
      <c r="G135" s="234"/>
      <c r="H135" s="236"/>
      <c r="I135" s="206">
        <f>SUM(I125:I134)</f>
        <v>0.15609999999999999</v>
      </c>
      <c r="J135" s="197"/>
    </row>
    <row r="136" spans="1:10" ht="12.75" customHeight="1">
      <c r="A136" s="201">
        <v>13</v>
      </c>
      <c r="B136" s="202" t="s">
        <v>240</v>
      </c>
      <c r="C136" s="201" t="s">
        <v>714</v>
      </c>
      <c r="D136" s="201" t="s">
        <v>715</v>
      </c>
      <c r="E136" s="202" t="s">
        <v>751</v>
      </c>
      <c r="F136" s="203" t="s">
        <v>717</v>
      </c>
      <c r="G136" s="201">
        <v>0</v>
      </c>
      <c r="H136" s="201">
        <v>7.5</v>
      </c>
      <c r="I136" s="201">
        <f t="shared" ref="I136:I145" si="12">(G136*H136)/100</f>
        <v>0</v>
      </c>
      <c r="J136" s="197"/>
    </row>
    <row r="137" spans="1:10" ht="12.75" customHeight="1">
      <c r="A137" s="201"/>
      <c r="B137" s="202"/>
      <c r="C137" s="201"/>
      <c r="D137" s="201"/>
      <c r="E137" s="202"/>
      <c r="F137" s="204" t="s">
        <v>718</v>
      </c>
      <c r="G137" s="201">
        <v>1</v>
      </c>
      <c r="H137" s="201">
        <v>0.01</v>
      </c>
      <c r="I137" s="201">
        <f t="shared" si="12"/>
        <v>1E-4</v>
      </c>
      <c r="J137" s="197"/>
    </row>
    <row r="138" spans="1:10" ht="12.75" customHeight="1">
      <c r="A138" s="201"/>
      <c r="B138" s="202"/>
      <c r="C138" s="201"/>
      <c r="D138" s="201"/>
      <c r="E138" s="202"/>
      <c r="F138" s="204" t="s">
        <v>719</v>
      </c>
      <c r="G138" s="201">
        <v>0</v>
      </c>
      <c r="H138" s="201">
        <v>7.5</v>
      </c>
      <c r="I138" s="201">
        <f t="shared" si="12"/>
        <v>0</v>
      </c>
      <c r="J138" s="197"/>
    </row>
    <row r="139" spans="1:10" ht="12.75" customHeight="1">
      <c r="A139" s="201"/>
      <c r="B139" s="202"/>
      <c r="C139" s="201"/>
      <c r="D139" s="201"/>
      <c r="E139" s="202"/>
      <c r="F139" s="204" t="s">
        <v>720</v>
      </c>
      <c r="G139" s="201">
        <v>0</v>
      </c>
      <c r="H139" s="201">
        <v>0.5</v>
      </c>
      <c r="I139" s="201">
        <f t="shared" si="12"/>
        <v>0</v>
      </c>
      <c r="J139" s="197"/>
    </row>
    <row r="140" spans="1:10" ht="12.75" customHeight="1">
      <c r="A140" s="201"/>
      <c r="B140" s="202"/>
      <c r="C140" s="201"/>
      <c r="D140" s="201"/>
      <c r="E140" s="202"/>
      <c r="F140" s="204" t="s">
        <v>721</v>
      </c>
      <c r="G140" s="201">
        <v>0</v>
      </c>
      <c r="H140" s="201">
        <v>0.5</v>
      </c>
      <c r="I140" s="201">
        <f t="shared" si="12"/>
        <v>0</v>
      </c>
      <c r="J140" s="197"/>
    </row>
    <row r="141" spans="1:10" ht="12.75" customHeight="1">
      <c r="A141" s="201"/>
      <c r="B141" s="202"/>
      <c r="C141" s="201"/>
      <c r="D141" s="201"/>
      <c r="E141" s="202"/>
      <c r="F141" s="204" t="s">
        <v>722</v>
      </c>
      <c r="G141" s="201">
        <v>0</v>
      </c>
      <c r="H141" s="201">
        <v>0.25</v>
      </c>
      <c r="I141" s="201">
        <f t="shared" si="12"/>
        <v>0</v>
      </c>
      <c r="J141" s="197"/>
    </row>
    <row r="142" spans="1:10" ht="12.75" customHeight="1">
      <c r="A142" s="201"/>
      <c r="B142" s="202"/>
      <c r="C142" s="201"/>
      <c r="D142" s="201"/>
      <c r="E142" s="202"/>
      <c r="F142" s="204" t="s">
        <v>723</v>
      </c>
      <c r="G142" s="201">
        <v>1990</v>
      </c>
      <c r="H142" s="201">
        <v>0.01</v>
      </c>
      <c r="I142" s="201">
        <f t="shared" si="12"/>
        <v>0.19900000000000001</v>
      </c>
      <c r="J142" s="197"/>
    </row>
    <row r="143" spans="1:10" ht="12.75" customHeight="1">
      <c r="A143" s="201"/>
      <c r="B143" s="202"/>
      <c r="C143" s="201"/>
      <c r="D143" s="201"/>
      <c r="E143" s="202"/>
      <c r="F143" s="204" t="s">
        <v>725</v>
      </c>
      <c r="G143" s="201">
        <v>0</v>
      </c>
      <c r="H143" s="201">
        <v>0.01</v>
      </c>
      <c r="I143" s="201">
        <f t="shared" si="12"/>
        <v>0</v>
      </c>
      <c r="J143" s="197"/>
    </row>
    <row r="144" spans="1:10" ht="12.75" customHeight="1">
      <c r="A144" s="201"/>
      <c r="B144" s="202"/>
      <c r="C144" s="201"/>
      <c r="D144" s="201"/>
      <c r="E144" s="202"/>
      <c r="F144" s="204" t="s">
        <v>726</v>
      </c>
      <c r="G144" s="201">
        <v>0</v>
      </c>
      <c r="H144" s="201">
        <v>3.5</v>
      </c>
      <c r="I144" s="201">
        <f t="shared" si="12"/>
        <v>0</v>
      </c>
      <c r="J144" s="197"/>
    </row>
    <row r="145" spans="1:10" ht="12.75" customHeight="1">
      <c r="A145" s="201"/>
      <c r="B145" s="202"/>
      <c r="C145" s="201"/>
      <c r="D145" s="201"/>
      <c r="E145" s="202"/>
      <c r="F145" s="204" t="s">
        <v>727</v>
      </c>
      <c r="G145" s="201">
        <v>0</v>
      </c>
      <c r="H145" s="201">
        <v>0.5</v>
      </c>
      <c r="I145" s="201">
        <f t="shared" si="12"/>
        <v>0</v>
      </c>
      <c r="J145" s="197"/>
    </row>
    <row r="146" spans="1:10" ht="12.75" customHeight="1">
      <c r="A146" s="285" t="s">
        <v>244</v>
      </c>
      <c r="B146" s="234"/>
      <c r="C146" s="234"/>
      <c r="D146" s="234"/>
      <c r="E146" s="234"/>
      <c r="F146" s="234"/>
      <c r="G146" s="234"/>
      <c r="H146" s="236"/>
      <c r="I146" s="206">
        <f>SUM(I136:I145)</f>
        <v>0.1991</v>
      </c>
      <c r="J146" s="197"/>
    </row>
    <row r="147" spans="1:10" ht="12.75" customHeight="1">
      <c r="A147" s="201">
        <v>14</v>
      </c>
      <c r="B147" s="202" t="s">
        <v>240</v>
      </c>
      <c r="C147" s="201" t="s">
        <v>714</v>
      </c>
      <c r="D147" s="201" t="s">
        <v>715</v>
      </c>
      <c r="E147" s="202" t="s">
        <v>752</v>
      </c>
      <c r="F147" s="203" t="s">
        <v>717</v>
      </c>
      <c r="G147" s="201">
        <v>0</v>
      </c>
      <c r="H147" s="201">
        <v>7.5</v>
      </c>
      <c r="I147" s="201">
        <f t="shared" ref="I147:I156" si="13">(G147*H147)/100</f>
        <v>0</v>
      </c>
      <c r="J147" s="197"/>
    </row>
    <row r="148" spans="1:10" ht="12.75" customHeight="1">
      <c r="A148" s="201"/>
      <c r="B148" s="202"/>
      <c r="C148" s="201"/>
      <c r="D148" s="201"/>
      <c r="E148" s="202"/>
      <c r="F148" s="204" t="s">
        <v>718</v>
      </c>
      <c r="G148" s="201">
        <v>1</v>
      </c>
      <c r="H148" s="201">
        <v>0.01</v>
      </c>
      <c r="I148" s="201">
        <f t="shared" si="13"/>
        <v>1E-4</v>
      </c>
      <c r="J148" s="197"/>
    </row>
    <row r="149" spans="1:10" ht="12.75" customHeight="1">
      <c r="A149" s="201"/>
      <c r="B149" s="202"/>
      <c r="C149" s="201"/>
      <c r="D149" s="201"/>
      <c r="E149" s="202"/>
      <c r="F149" s="204" t="s">
        <v>719</v>
      </c>
      <c r="G149" s="201">
        <v>0</v>
      </c>
      <c r="H149" s="201">
        <v>7.5</v>
      </c>
      <c r="I149" s="201">
        <f t="shared" si="13"/>
        <v>0</v>
      </c>
      <c r="J149" s="197"/>
    </row>
    <row r="150" spans="1:10" ht="12.75" customHeight="1">
      <c r="A150" s="201"/>
      <c r="B150" s="202"/>
      <c r="C150" s="201"/>
      <c r="D150" s="201"/>
      <c r="E150" s="202"/>
      <c r="F150" s="204" t="s">
        <v>720</v>
      </c>
      <c r="G150" s="201">
        <v>0</v>
      </c>
      <c r="H150" s="201">
        <v>0.5</v>
      </c>
      <c r="I150" s="201">
        <f t="shared" si="13"/>
        <v>0</v>
      </c>
      <c r="J150" s="197"/>
    </row>
    <row r="151" spans="1:10" ht="12.75" customHeight="1">
      <c r="A151" s="201"/>
      <c r="B151" s="202"/>
      <c r="C151" s="201"/>
      <c r="D151" s="201"/>
      <c r="E151" s="202"/>
      <c r="F151" s="204" t="s">
        <v>721</v>
      </c>
      <c r="G151" s="201">
        <v>0</v>
      </c>
      <c r="H151" s="201">
        <v>0.5</v>
      </c>
      <c r="I151" s="201">
        <f t="shared" si="13"/>
        <v>0</v>
      </c>
      <c r="J151" s="197"/>
    </row>
    <row r="152" spans="1:10" ht="12.75" customHeight="1">
      <c r="A152" s="201"/>
      <c r="B152" s="202"/>
      <c r="C152" s="201"/>
      <c r="D152" s="201"/>
      <c r="E152" s="202"/>
      <c r="F152" s="204" t="s">
        <v>722</v>
      </c>
      <c r="G152" s="201">
        <v>0</v>
      </c>
      <c r="H152" s="201">
        <v>0.25</v>
      </c>
      <c r="I152" s="201">
        <f t="shared" si="13"/>
        <v>0</v>
      </c>
      <c r="J152" s="197"/>
    </row>
    <row r="153" spans="1:10" ht="12.75" customHeight="1">
      <c r="A153" s="201"/>
      <c r="B153" s="202"/>
      <c r="C153" s="201"/>
      <c r="D153" s="201"/>
      <c r="E153" s="202"/>
      <c r="F153" s="204" t="s">
        <v>723</v>
      </c>
      <c r="G153" s="201">
        <v>1640</v>
      </c>
      <c r="H153" s="201">
        <v>0.01</v>
      </c>
      <c r="I153" s="201">
        <f t="shared" si="13"/>
        <v>0.16399999999999998</v>
      </c>
      <c r="J153" s="197"/>
    </row>
    <row r="154" spans="1:10" ht="12.75" customHeight="1">
      <c r="A154" s="201"/>
      <c r="B154" s="202"/>
      <c r="C154" s="201"/>
      <c r="D154" s="201"/>
      <c r="E154" s="202"/>
      <c r="F154" s="204" t="s">
        <v>725</v>
      </c>
      <c r="G154" s="201">
        <v>0</v>
      </c>
      <c r="H154" s="201">
        <v>0.01</v>
      </c>
      <c r="I154" s="201">
        <f t="shared" si="13"/>
        <v>0</v>
      </c>
      <c r="J154" s="197"/>
    </row>
    <row r="155" spans="1:10" ht="12.75" customHeight="1">
      <c r="A155" s="201"/>
      <c r="B155" s="202"/>
      <c r="C155" s="201"/>
      <c r="D155" s="201"/>
      <c r="E155" s="202"/>
      <c r="F155" s="204" t="s">
        <v>726</v>
      </c>
      <c r="G155" s="201">
        <v>0</v>
      </c>
      <c r="H155" s="201">
        <v>3.5</v>
      </c>
      <c r="I155" s="201">
        <f t="shared" si="13"/>
        <v>0</v>
      </c>
      <c r="J155" s="197"/>
    </row>
    <row r="156" spans="1:10" ht="12.75" customHeight="1">
      <c r="A156" s="201"/>
      <c r="B156" s="202"/>
      <c r="C156" s="201"/>
      <c r="D156" s="201"/>
      <c r="E156" s="202"/>
      <c r="F156" s="204" t="s">
        <v>727</v>
      </c>
      <c r="G156" s="201">
        <v>0</v>
      </c>
      <c r="H156" s="201">
        <v>0.5</v>
      </c>
      <c r="I156" s="201">
        <f t="shared" si="13"/>
        <v>0</v>
      </c>
      <c r="J156" s="197"/>
    </row>
    <row r="157" spans="1:10" ht="12.75" customHeight="1">
      <c r="A157" s="285" t="s">
        <v>244</v>
      </c>
      <c r="B157" s="234"/>
      <c r="C157" s="234"/>
      <c r="D157" s="234"/>
      <c r="E157" s="234"/>
      <c r="F157" s="234"/>
      <c r="G157" s="234"/>
      <c r="H157" s="236"/>
      <c r="I157" s="206">
        <f>SUM(I147:I156)</f>
        <v>0.16409999999999997</v>
      </c>
      <c r="J157" s="197"/>
    </row>
    <row r="158" spans="1:10" ht="12.75" customHeight="1">
      <c r="A158" s="201">
        <v>15</v>
      </c>
      <c r="B158" s="202" t="s">
        <v>240</v>
      </c>
      <c r="C158" s="201" t="s">
        <v>714</v>
      </c>
      <c r="D158" s="201" t="s">
        <v>715</v>
      </c>
      <c r="E158" s="202" t="s">
        <v>753</v>
      </c>
      <c r="F158" s="203" t="s">
        <v>717</v>
      </c>
      <c r="G158" s="201">
        <v>0</v>
      </c>
      <c r="H158" s="201">
        <v>7.5</v>
      </c>
      <c r="I158" s="201">
        <f t="shared" ref="I158:I167" si="14">(G158*H158)/100</f>
        <v>0</v>
      </c>
      <c r="J158" s="197"/>
    </row>
    <row r="159" spans="1:10" ht="12.75" customHeight="1">
      <c r="A159" s="201"/>
      <c r="B159" s="202"/>
      <c r="C159" s="201"/>
      <c r="D159" s="201"/>
      <c r="E159" s="202"/>
      <c r="F159" s="204" t="s">
        <v>718</v>
      </c>
      <c r="G159" s="201">
        <v>1</v>
      </c>
      <c r="H159" s="201">
        <v>0.01</v>
      </c>
      <c r="I159" s="201">
        <f t="shared" si="14"/>
        <v>1E-4</v>
      </c>
      <c r="J159" s="197"/>
    </row>
    <row r="160" spans="1:10" ht="12.75" customHeight="1">
      <c r="A160" s="201"/>
      <c r="B160" s="202"/>
      <c r="C160" s="201"/>
      <c r="D160" s="201"/>
      <c r="E160" s="202"/>
      <c r="F160" s="204" t="s">
        <v>719</v>
      </c>
      <c r="G160" s="201">
        <v>0</v>
      </c>
      <c r="H160" s="201">
        <v>7.5</v>
      </c>
      <c r="I160" s="201">
        <f t="shared" si="14"/>
        <v>0</v>
      </c>
      <c r="J160" s="197"/>
    </row>
    <row r="161" spans="1:10" ht="12.75" customHeight="1">
      <c r="A161" s="201"/>
      <c r="B161" s="202"/>
      <c r="C161" s="201"/>
      <c r="D161" s="201"/>
      <c r="E161" s="202"/>
      <c r="F161" s="204" t="s">
        <v>720</v>
      </c>
      <c r="G161" s="201">
        <v>0</v>
      </c>
      <c r="H161" s="201">
        <v>0.5</v>
      </c>
      <c r="I161" s="201">
        <f t="shared" si="14"/>
        <v>0</v>
      </c>
      <c r="J161" s="197"/>
    </row>
    <row r="162" spans="1:10" ht="12.75" customHeight="1">
      <c r="A162" s="201"/>
      <c r="B162" s="202"/>
      <c r="C162" s="201"/>
      <c r="D162" s="201"/>
      <c r="E162" s="202"/>
      <c r="F162" s="204" t="s">
        <v>721</v>
      </c>
      <c r="G162" s="201">
        <v>0</v>
      </c>
      <c r="H162" s="201">
        <v>0.5</v>
      </c>
      <c r="I162" s="201">
        <f t="shared" si="14"/>
        <v>0</v>
      </c>
      <c r="J162" s="197"/>
    </row>
    <row r="163" spans="1:10" ht="12.75" customHeight="1">
      <c r="A163" s="201"/>
      <c r="B163" s="202"/>
      <c r="C163" s="201"/>
      <c r="D163" s="201"/>
      <c r="E163" s="202"/>
      <c r="F163" s="204" t="s">
        <v>722</v>
      </c>
      <c r="G163" s="201">
        <v>0</v>
      </c>
      <c r="H163" s="201">
        <v>0.25</v>
      </c>
      <c r="I163" s="201">
        <f t="shared" si="14"/>
        <v>0</v>
      </c>
      <c r="J163" s="197"/>
    </row>
    <row r="164" spans="1:10" ht="12.75" customHeight="1">
      <c r="A164" s="201"/>
      <c r="B164" s="202"/>
      <c r="C164" s="201"/>
      <c r="D164" s="201"/>
      <c r="E164" s="202"/>
      <c r="F164" s="204" t="s">
        <v>723</v>
      </c>
      <c r="G164" s="201">
        <v>1230</v>
      </c>
      <c r="H164" s="201">
        <v>0.01</v>
      </c>
      <c r="I164" s="201">
        <f t="shared" si="14"/>
        <v>0.12300000000000001</v>
      </c>
      <c r="J164" s="197"/>
    </row>
    <row r="165" spans="1:10" ht="12.75" customHeight="1">
      <c r="A165" s="201"/>
      <c r="B165" s="202"/>
      <c r="C165" s="201"/>
      <c r="D165" s="201"/>
      <c r="E165" s="202"/>
      <c r="F165" s="204" t="s">
        <v>725</v>
      </c>
      <c r="G165" s="201">
        <v>0</v>
      </c>
      <c r="H165" s="201">
        <v>0.01</v>
      </c>
      <c r="I165" s="201">
        <f t="shared" si="14"/>
        <v>0</v>
      </c>
      <c r="J165" s="197"/>
    </row>
    <row r="166" spans="1:10" ht="12.75" customHeight="1">
      <c r="A166" s="201"/>
      <c r="B166" s="202"/>
      <c r="C166" s="201"/>
      <c r="D166" s="201"/>
      <c r="E166" s="202"/>
      <c r="F166" s="204" t="s">
        <v>726</v>
      </c>
      <c r="G166" s="201">
        <v>0</v>
      </c>
      <c r="H166" s="201">
        <v>3.5</v>
      </c>
      <c r="I166" s="201">
        <f t="shared" si="14"/>
        <v>0</v>
      </c>
      <c r="J166" s="197"/>
    </row>
    <row r="167" spans="1:10" ht="12.75" customHeight="1">
      <c r="A167" s="201"/>
      <c r="B167" s="202"/>
      <c r="C167" s="201"/>
      <c r="D167" s="201"/>
      <c r="E167" s="202"/>
      <c r="F167" s="204" t="s">
        <v>727</v>
      </c>
      <c r="G167" s="201">
        <v>0</v>
      </c>
      <c r="H167" s="201">
        <v>0.5</v>
      </c>
      <c r="I167" s="201">
        <f t="shared" si="14"/>
        <v>0</v>
      </c>
      <c r="J167" s="197"/>
    </row>
    <row r="168" spans="1:10" ht="12.75" customHeight="1">
      <c r="A168" s="285" t="s">
        <v>244</v>
      </c>
      <c r="B168" s="234"/>
      <c r="C168" s="234"/>
      <c r="D168" s="234"/>
      <c r="E168" s="234"/>
      <c r="F168" s="234"/>
      <c r="G168" s="234"/>
      <c r="H168" s="236"/>
      <c r="I168" s="206">
        <f>SUM(I158:I167)</f>
        <v>0.12310000000000001</v>
      </c>
      <c r="J168" s="197"/>
    </row>
    <row r="169" spans="1:10" ht="12.75" customHeight="1">
      <c r="A169" s="201">
        <v>16</v>
      </c>
      <c r="B169" s="202" t="s">
        <v>240</v>
      </c>
      <c r="C169" s="201" t="s">
        <v>714</v>
      </c>
      <c r="D169" s="201" t="s">
        <v>715</v>
      </c>
      <c r="E169" s="202" t="s">
        <v>754</v>
      </c>
      <c r="F169" s="203" t="s">
        <v>717</v>
      </c>
      <c r="G169" s="201">
        <v>0</v>
      </c>
      <c r="H169" s="201">
        <v>7.5</v>
      </c>
      <c r="I169" s="201">
        <f t="shared" ref="I169:I178" si="15">(G169*H169)/100</f>
        <v>0</v>
      </c>
      <c r="J169" s="197"/>
    </row>
    <row r="170" spans="1:10" ht="12.75" customHeight="1">
      <c r="A170" s="201"/>
      <c r="B170" s="202"/>
      <c r="C170" s="201"/>
      <c r="D170" s="201"/>
      <c r="E170" s="202"/>
      <c r="F170" s="204" t="s">
        <v>718</v>
      </c>
      <c r="G170" s="201">
        <v>1</v>
      </c>
      <c r="H170" s="201">
        <v>0.01</v>
      </c>
      <c r="I170" s="201">
        <f t="shared" si="15"/>
        <v>1E-4</v>
      </c>
      <c r="J170" s="197"/>
    </row>
    <row r="171" spans="1:10" ht="12.75" customHeight="1">
      <c r="A171" s="201"/>
      <c r="B171" s="202"/>
      <c r="C171" s="201"/>
      <c r="D171" s="201"/>
      <c r="E171" s="202"/>
      <c r="F171" s="204" t="s">
        <v>719</v>
      </c>
      <c r="G171" s="201">
        <v>1</v>
      </c>
      <c r="H171" s="201">
        <v>7.5</v>
      </c>
      <c r="I171" s="201">
        <f t="shared" si="15"/>
        <v>7.4999999999999997E-2</v>
      </c>
      <c r="J171" s="197"/>
    </row>
    <row r="172" spans="1:10" ht="12.75" customHeight="1">
      <c r="A172" s="201"/>
      <c r="B172" s="202"/>
      <c r="C172" s="201"/>
      <c r="D172" s="201"/>
      <c r="E172" s="202"/>
      <c r="F172" s="204" t="s">
        <v>720</v>
      </c>
      <c r="G172" s="201">
        <v>0</v>
      </c>
      <c r="H172" s="201">
        <v>0.5</v>
      </c>
      <c r="I172" s="201">
        <f t="shared" si="15"/>
        <v>0</v>
      </c>
      <c r="J172" s="197"/>
    </row>
    <row r="173" spans="1:10" ht="12.75" customHeight="1">
      <c r="A173" s="201"/>
      <c r="B173" s="202"/>
      <c r="C173" s="201"/>
      <c r="D173" s="201"/>
      <c r="E173" s="202"/>
      <c r="F173" s="204" t="s">
        <v>721</v>
      </c>
      <c r="G173" s="201">
        <v>0</v>
      </c>
      <c r="H173" s="201">
        <v>0.5</v>
      </c>
      <c r="I173" s="201">
        <f t="shared" si="15"/>
        <v>0</v>
      </c>
      <c r="J173" s="197"/>
    </row>
    <row r="174" spans="1:10" ht="12.75" customHeight="1">
      <c r="A174" s="201"/>
      <c r="B174" s="202"/>
      <c r="C174" s="201"/>
      <c r="D174" s="201"/>
      <c r="E174" s="202"/>
      <c r="F174" s="204" t="s">
        <v>722</v>
      </c>
      <c r="G174" s="201">
        <v>0</v>
      </c>
      <c r="H174" s="201">
        <v>0.25</v>
      </c>
      <c r="I174" s="201">
        <f t="shared" si="15"/>
        <v>0</v>
      </c>
      <c r="J174" s="197"/>
    </row>
    <row r="175" spans="1:10" ht="12.75" customHeight="1">
      <c r="A175" s="201"/>
      <c r="B175" s="202"/>
      <c r="C175" s="201"/>
      <c r="D175" s="201"/>
      <c r="E175" s="202"/>
      <c r="F175" s="204" t="s">
        <v>723</v>
      </c>
      <c r="G175" s="201">
        <v>1154</v>
      </c>
      <c r="H175" s="201">
        <v>0.01</v>
      </c>
      <c r="I175" s="201">
        <f t="shared" si="15"/>
        <v>0.1154</v>
      </c>
      <c r="J175" s="197"/>
    </row>
    <row r="176" spans="1:10" ht="12.75" customHeight="1">
      <c r="A176" s="201"/>
      <c r="B176" s="202"/>
      <c r="C176" s="201"/>
      <c r="D176" s="201"/>
      <c r="E176" s="202"/>
      <c r="F176" s="204" t="s">
        <v>725</v>
      </c>
      <c r="G176" s="201">
        <v>0</v>
      </c>
      <c r="H176" s="201">
        <v>0.01</v>
      </c>
      <c r="I176" s="201">
        <f t="shared" si="15"/>
        <v>0</v>
      </c>
      <c r="J176" s="197"/>
    </row>
    <row r="177" spans="1:10" ht="12.75" customHeight="1">
      <c r="A177" s="201"/>
      <c r="B177" s="202"/>
      <c r="C177" s="201"/>
      <c r="D177" s="201"/>
      <c r="E177" s="202"/>
      <c r="F177" s="204" t="s">
        <v>726</v>
      </c>
      <c r="G177" s="201">
        <v>0</v>
      </c>
      <c r="H177" s="201">
        <v>3.5</v>
      </c>
      <c r="I177" s="201">
        <f t="shared" si="15"/>
        <v>0</v>
      </c>
      <c r="J177" s="197"/>
    </row>
    <row r="178" spans="1:10" ht="12.75" customHeight="1">
      <c r="A178" s="201"/>
      <c r="B178" s="202"/>
      <c r="C178" s="201"/>
      <c r="D178" s="201"/>
      <c r="E178" s="202"/>
      <c r="F178" s="204" t="s">
        <v>727</v>
      </c>
      <c r="G178" s="201">
        <v>0</v>
      </c>
      <c r="H178" s="201">
        <v>0.5</v>
      </c>
      <c r="I178" s="201">
        <f t="shared" si="15"/>
        <v>0</v>
      </c>
      <c r="J178" s="197"/>
    </row>
    <row r="179" spans="1:10" ht="12.75" customHeight="1">
      <c r="A179" s="285" t="s">
        <v>244</v>
      </c>
      <c r="B179" s="234"/>
      <c r="C179" s="234"/>
      <c r="D179" s="234"/>
      <c r="E179" s="234"/>
      <c r="F179" s="234"/>
      <c r="G179" s="234"/>
      <c r="H179" s="236"/>
      <c r="I179" s="206">
        <f>SUM(I169:I178)</f>
        <v>0.1905</v>
      </c>
      <c r="J179" s="197"/>
    </row>
    <row r="180" spans="1:10" ht="12.75" customHeight="1">
      <c r="A180" s="201">
        <v>17</v>
      </c>
      <c r="B180" s="202" t="s">
        <v>240</v>
      </c>
      <c r="C180" s="201" t="s">
        <v>714</v>
      </c>
      <c r="D180" s="201" t="s">
        <v>715</v>
      </c>
      <c r="E180" s="202" t="s">
        <v>755</v>
      </c>
      <c r="F180" s="203" t="s">
        <v>717</v>
      </c>
      <c r="G180" s="201">
        <v>0</v>
      </c>
      <c r="H180" s="201">
        <v>7.5</v>
      </c>
      <c r="I180" s="201">
        <f t="shared" ref="I180:I189" si="16">(G180*H180)/100</f>
        <v>0</v>
      </c>
      <c r="J180" s="197"/>
    </row>
    <row r="181" spans="1:10" ht="12.75" customHeight="1">
      <c r="A181" s="201"/>
      <c r="B181" s="202"/>
      <c r="C181" s="201"/>
      <c r="D181" s="201"/>
      <c r="E181" s="202"/>
      <c r="F181" s="204" t="s">
        <v>718</v>
      </c>
      <c r="G181" s="201">
        <v>1</v>
      </c>
      <c r="H181" s="201">
        <v>0.01</v>
      </c>
      <c r="I181" s="201">
        <f t="shared" si="16"/>
        <v>1E-4</v>
      </c>
      <c r="J181" s="197"/>
    </row>
    <row r="182" spans="1:10" ht="12.75" customHeight="1">
      <c r="A182" s="201"/>
      <c r="B182" s="202"/>
      <c r="C182" s="201"/>
      <c r="D182" s="201"/>
      <c r="E182" s="202"/>
      <c r="F182" s="204" t="s">
        <v>719</v>
      </c>
      <c r="G182" s="201">
        <v>0</v>
      </c>
      <c r="H182" s="201">
        <v>7.5</v>
      </c>
      <c r="I182" s="201">
        <f t="shared" si="16"/>
        <v>0</v>
      </c>
      <c r="J182" s="197"/>
    </row>
    <row r="183" spans="1:10" ht="12.75" customHeight="1">
      <c r="A183" s="201"/>
      <c r="B183" s="202"/>
      <c r="C183" s="201"/>
      <c r="D183" s="201"/>
      <c r="E183" s="202"/>
      <c r="F183" s="204" t="s">
        <v>720</v>
      </c>
      <c r="G183" s="201">
        <v>0</v>
      </c>
      <c r="H183" s="201">
        <v>0.5</v>
      </c>
      <c r="I183" s="201">
        <f t="shared" si="16"/>
        <v>0</v>
      </c>
      <c r="J183" s="197"/>
    </row>
    <row r="184" spans="1:10" ht="12.75" customHeight="1">
      <c r="A184" s="201"/>
      <c r="B184" s="202"/>
      <c r="C184" s="201"/>
      <c r="D184" s="201"/>
      <c r="E184" s="202"/>
      <c r="F184" s="204" t="s">
        <v>721</v>
      </c>
      <c r="G184" s="201">
        <v>0</v>
      </c>
      <c r="H184" s="201">
        <v>0.5</v>
      </c>
      <c r="I184" s="201">
        <f t="shared" si="16"/>
        <v>0</v>
      </c>
      <c r="J184" s="197"/>
    </row>
    <row r="185" spans="1:10" ht="12.75" customHeight="1">
      <c r="A185" s="201"/>
      <c r="B185" s="202"/>
      <c r="C185" s="201"/>
      <c r="D185" s="201"/>
      <c r="E185" s="202"/>
      <c r="F185" s="204" t="s">
        <v>722</v>
      </c>
      <c r="G185" s="201">
        <v>0</v>
      </c>
      <c r="H185" s="201">
        <v>0.25</v>
      </c>
      <c r="I185" s="201">
        <f t="shared" si="16"/>
        <v>0</v>
      </c>
      <c r="J185" s="197"/>
    </row>
    <row r="186" spans="1:10" ht="12.75" customHeight="1">
      <c r="A186" s="201"/>
      <c r="B186" s="202"/>
      <c r="C186" s="201"/>
      <c r="D186" s="201"/>
      <c r="E186" s="202"/>
      <c r="F186" s="204" t="s">
        <v>723</v>
      </c>
      <c r="G186" s="201">
        <v>1245</v>
      </c>
      <c r="H186" s="201">
        <v>0.01</v>
      </c>
      <c r="I186" s="201">
        <f t="shared" si="16"/>
        <v>0.12450000000000001</v>
      </c>
      <c r="J186" s="197"/>
    </row>
    <row r="187" spans="1:10" ht="12.75" customHeight="1">
      <c r="A187" s="201"/>
      <c r="B187" s="202"/>
      <c r="C187" s="201"/>
      <c r="D187" s="201"/>
      <c r="E187" s="202"/>
      <c r="F187" s="204" t="s">
        <v>725</v>
      </c>
      <c r="G187" s="201">
        <v>0</v>
      </c>
      <c r="H187" s="201">
        <v>0.01</v>
      </c>
      <c r="I187" s="201">
        <f t="shared" si="16"/>
        <v>0</v>
      </c>
      <c r="J187" s="197"/>
    </row>
    <row r="188" spans="1:10" ht="12.75" customHeight="1">
      <c r="A188" s="201"/>
      <c r="B188" s="202"/>
      <c r="C188" s="201"/>
      <c r="D188" s="201"/>
      <c r="E188" s="202"/>
      <c r="F188" s="204" t="s">
        <v>726</v>
      </c>
      <c r="G188" s="201">
        <v>0</v>
      </c>
      <c r="H188" s="201">
        <v>3.5</v>
      </c>
      <c r="I188" s="201">
        <f t="shared" si="16"/>
        <v>0</v>
      </c>
      <c r="J188" s="197"/>
    </row>
    <row r="189" spans="1:10" ht="12.75" customHeight="1">
      <c r="A189" s="201"/>
      <c r="B189" s="202"/>
      <c r="C189" s="201"/>
      <c r="D189" s="201"/>
      <c r="E189" s="202"/>
      <c r="F189" s="204" t="s">
        <v>727</v>
      </c>
      <c r="G189" s="201">
        <v>0</v>
      </c>
      <c r="H189" s="201">
        <v>0.5</v>
      </c>
      <c r="I189" s="201">
        <f t="shared" si="16"/>
        <v>0</v>
      </c>
      <c r="J189" s="197"/>
    </row>
    <row r="190" spans="1:10" ht="12.75" customHeight="1">
      <c r="A190" s="285" t="s">
        <v>244</v>
      </c>
      <c r="B190" s="234"/>
      <c r="C190" s="234"/>
      <c r="D190" s="234"/>
      <c r="E190" s="234"/>
      <c r="F190" s="234"/>
      <c r="G190" s="234"/>
      <c r="H190" s="236"/>
      <c r="I190" s="206">
        <f>SUM(I180:I189)</f>
        <v>0.12460000000000002</v>
      </c>
      <c r="J190" s="197"/>
    </row>
    <row r="191" spans="1:10" ht="12.75" customHeight="1">
      <c r="A191" s="201">
        <v>18</v>
      </c>
      <c r="B191" s="202" t="s">
        <v>240</v>
      </c>
      <c r="C191" s="201" t="s">
        <v>714</v>
      </c>
      <c r="D191" s="201" t="s">
        <v>715</v>
      </c>
      <c r="E191" s="202" t="s">
        <v>756</v>
      </c>
      <c r="F191" s="203" t="s">
        <v>717</v>
      </c>
      <c r="G191" s="201">
        <v>0</v>
      </c>
      <c r="H191" s="201">
        <v>7.5</v>
      </c>
      <c r="I191" s="201">
        <f t="shared" ref="I191:I200" si="17">(G191*H191)/100</f>
        <v>0</v>
      </c>
      <c r="J191" s="197"/>
    </row>
    <row r="192" spans="1:10" ht="12.75" customHeight="1">
      <c r="A192" s="201"/>
      <c r="B192" s="202"/>
      <c r="C192" s="201"/>
      <c r="D192" s="201"/>
      <c r="E192" s="202"/>
      <c r="F192" s="204" t="s">
        <v>718</v>
      </c>
      <c r="G192" s="201">
        <v>1</v>
      </c>
      <c r="H192" s="201">
        <v>0.01</v>
      </c>
      <c r="I192" s="201">
        <f t="shared" si="17"/>
        <v>1E-4</v>
      </c>
      <c r="J192" s="197"/>
    </row>
    <row r="193" spans="1:10" ht="12.75" customHeight="1">
      <c r="A193" s="201"/>
      <c r="B193" s="202"/>
      <c r="C193" s="201"/>
      <c r="D193" s="201"/>
      <c r="E193" s="202"/>
      <c r="F193" s="204" t="s">
        <v>719</v>
      </c>
      <c r="G193" s="201">
        <v>1</v>
      </c>
      <c r="H193" s="201">
        <v>7.5</v>
      </c>
      <c r="I193" s="201">
        <f t="shared" si="17"/>
        <v>7.4999999999999997E-2</v>
      </c>
      <c r="J193" s="197"/>
    </row>
    <row r="194" spans="1:10" ht="12.75" customHeight="1">
      <c r="A194" s="201"/>
      <c r="B194" s="202"/>
      <c r="C194" s="201"/>
      <c r="D194" s="201"/>
      <c r="E194" s="202"/>
      <c r="F194" s="204" t="s">
        <v>720</v>
      </c>
      <c r="G194" s="201">
        <v>0</v>
      </c>
      <c r="H194" s="201">
        <v>0.5</v>
      </c>
      <c r="I194" s="201">
        <f t="shared" si="17"/>
        <v>0</v>
      </c>
      <c r="J194" s="197"/>
    </row>
    <row r="195" spans="1:10" ht="12.75" customHeight="1">
      <c r="A195" s="201"/>
      <c r="B195" s="202"/>
      <c r="C195" s="201"/>
      <c r="D195" s="201"/>
      <c r="E195" s="202"/>
      <c r="F195" s="204" t="s">
        <v>721</v>
      </c>
      <c r="G195" s="201">
        <v>0</v>
      </c>
      <c r="H195" s="201">
        <v>0.5</v>
      </c>
      <c r="I195" s="201">
        <f t="shared" si="17"/>
        <v>0</v>
      </c>
      <c r="J195" s="197"/>
    </row>
    <row r="196" spans="1:10" ht="12.75" customHeight="1">
      <c r="A196" s="201"/>
      <c r="B196" s="202"/>
      <c r="C196" s="201"/>
      <c r="D196" s="201"/>
      <c r="E196" s="202"/>
      <c r="F196" s="204" t="s">
        <v>722</v>
      </c>
      <c r="G196" s="201">
        <v>0</v>
      </c>
      <c r="H196" s="201">
        <v>0.25</v>
      </c>
      <c r="I196" s="201">
        <f t="shared" si="17"/>
        <v>0</v>
      </c>
      <c r="J196" s="197"/>
    </row>
    <row r="197" spans="1:10" ht="12.75" customHeight="1">
      <c r="A197" s="201"/>
      <c r="B197" s="202"/>
      <c r="C197" s="201"/>
      <c r="D197" s="201"/>
      <c r="E197" s="202"/>
      <c r="F197" s="204" t="s">
        <v>723</v>
      </c>
      <c r="G197" s="201">
        <v>4250</v>
      </c>
      <c r="H197" s="201">
        <v>0.01</v>
      </c>
      <c r="I197" s="201">
        <f t="shared" si="17"/>
        <v>0.42499999999999999</v>
      </c>
      <c r="J197" s="197"/>
    </row>
    <row r="198" spans="1:10" ht="12.75" customHeight="1">
      <c r="A198" s="201"/>
      <c r="B198" s="202"/>
      <c r="C198" s="201"/>
      <c r="D198" s="201"/>
      <c r="E198" s="202"/>
      <c r="F198" s="204" t="s">
        <v>725</v>
      </c>
      <c r="G198" s="201">
        <v>0</v>
      </c>
      <c r="H198" s="201">
        <v>0.01</v>
      </c>
      <c r="I198" s="201">
        <f t="shared" si="17"/>
        <v>0</v>
      </c>
      <c r="J198" s="197"/>
    </row>
    <row r="199" spans="1:10" ht="12.75" customHeight="1">
      <c r="A199" s="201"/>
      <c r="B199" s="202"/>
      <c r="C199" s="201"/>
      <c r="D199" s="201"/>
      <c r="E199" s="202"/>
      <c r="F199" s="204" t="s">
        <v>726</v>
      </c>
      <c r="G199" s="201">
        <v>0</v>
      </c>
      <c r="H199" s="201">
        <v>3.5</v>
      </c>
      <c r="I199" s="201">
        <f t="shared" si="17"/>
        <v>0</v>
      </c>
      <c r="J199" s="197"/>
    </row>
    <row r="200" spans="1:10" ht="12.75" customHeight="1">
      <c r="A200" s="201"/>
      <c r="B200" s="202"/>
      <c r="C200" s="201"/>
      <c r="D200" s="201"/>
      <c r="E200" s="202"/>
      <c r="F200" s="204" t="s">
        <v>727</v>
      </c>
      <c r="G200" s="201">
        <v>0</v>
      </c>
      <c r="H200" s="201">
        <v>0.5</v>
      </c>
      <c r="I200" s="201">
        <f t="shared" si="17"/>
        <v>0</v>
      </c>
      <c r="J200" s="197"/>
    </row>
    <row r="201" spans="1:10" ht="12.75" customHeight="1">
      <c r="A201" s="285" t="s">
        <v>244</v>
      </c>
      <c r="B201" s="234"/>
      <c r="C201" s="234"/>
      <c r="D201" s="234"/>
      <c r="E201" s="234"/>
      <c r="F201" s="234"/>
      <c r="G201" s="234"/>
      <c r="H201" s="236"/>
      <c r="I201" s="206">
        <f>SUM(I191:I200)</f>
        <v>0.50009999999999999</v>
      </c>
      <c r="J201" s="197"/>
    </row>
    <row r="202" spans="1:10" ht="12.75" customHeight="1">
      <c r="A202" s="201">
        <v>19</v>
      </c>
      <c r="B202" s="202" t="s">
        <v>240</v>
      </c>
      <c r="C202" s="201" t="s">
        <v>714</v>
      </c>
      <c r="D202" s="201" t="s">
        <v>715</v>
      </c>
      <c r="E202" s="202" t="s">
        <v>757</v>
      </c>
      <c r="F202" s="203" t="s">
        <v>717</v>
      </c>
      <c r="G202" s="201">
        <v>0</v>
      </c>
      <c r="H202" s="201">
        <v>7.5</v>
      </c>
      <c r="I202" s="201">
        <f t="shared" ref="I202:I211" si="18">(G202*H202)/100</f>
        <v>0</v>
      </c>
      <c r="J202" s="197"/>
    </row>
    <row r="203" spans="1:10" ht="12.75" customHeight="1">
      <c r="A203" s="201"/>
      <c r="B203" s="202"/>
      <c r="C203" s="201"/>
      <c r="D203" s="201"/>
      <c r="E203" s="202"/>
      <c r="F203" s="204" t="s">
        <v>718</v>
      </c>
      <c r="G203" s="201">
        <v>1</v>
      </c>
      <c r="H203" s="201">
        <v>0.01</v>
      </c>
      <c r="I203" s="201">
        <f t="shared" si="18"/>
        <v>1E-4</v>
      </c>
      <c r="J203" s="197"/>
    </row>
    <row r="204" spans="1:10" ht="12.75" customHeight="1">
      <c r="A204" s="201"/>
      <c r="B204" s="202"/>
      <c r="C204" s="201"/>
      <c r="D204" s="201"/>
      <c r="E204" s="202"/>
      <c r="F204" s="204" t="s">
        <v>719</v>
      </c>
      <c r="G204" s="201">
        <v>0</v>
      </c>
      <c r="H204" s="201">
        <v>7.5</v>
      </c>
      <c r="I204" s="201">
        <f t="shared" si="18"/>
        <v>0</v>
      </c>
      <c r="J204" s="197"/>
    </row>
    <row r="205" spans="1:10" ht="12.75" customHeight="1">
      <c r="A205" s="201"/>
      <c r="B205" s="202"/>
      <c r="C205" s="201"/>
      <c r="D205" s="201"/>
      <c r="E205" s="202"/>
      <c r="F205" s="204" t="s">
        <v>720</v>
      </c>
      <c r="G205" s="201">
        <v>0</v>
      </c>
      <c r="H205" s="201">
        <v>0.5</v>
      </c>
      <c r="I205" s="201">
        <f t="shared" si="18"/>
        <v>0</v>
      </c>
      <c r="J205" s="197"/>
    </row>
    <row r="206" spans="1:10" ht="12.75" customHeight="1">
      <c r="A206" s="201"/>
      <c r="B206" s="202"/>
      <c r="C206" s="201"/>
      <c r="D206" s="201"/>
      <c r="E206" s="202"/>
      <c r="F206" s="204" t="s">
        <v>721</v>
      </c>
      <c r="G206" s="201">
        <v>0</v>
      </c>
      <c r="H206" s="201">
        <v>0.5</v>
      </c>
      <c r="I206" s="201">
        <f t="shared" si="18"/>
        <v>0</v>
      </c>
      <c r="J206" s="197"/>
    </row>
    <row r="207" spans="1:10" ht="12.75" customHeight="1">
      <c r="A207" s="201"/>
      <c r="B207" s="202"/>
      <c r="C207" s="201"/>
      <c r="D207" s="201"/>
      <c r="E207" s="202"/>
      <c r="F207" s="204" t="s">
        <v>722</v>
      </c>
      <c r="G207" s="201">
        <v>0</v>
      </c>
      <c r="H207" s="201">
        <v>0.25</v>
      </c>
      <c r="I207" s="201">
        <f t="shared" si="18"/>
        <v>0</v>
      </c>
      <c r="J207" s="197"/>
    </row>
    <row r="208" spans="1:10" ht="12.75" customHeight="1">
      <c r="A208" s="201"/>
      <c r="B208" s="202"/>
      <c r="C208" s="201"/>
      <c r="D208" s="201"/>
      <c r="E208" s="202"/>
      <c r="F208" s="204" t="s">
        <v>723</v>
      </c>
      <c r="G208" s="201">
        <v>1489</v>
      </c>
      <c r="H208" s="201">
        <v>0.01</v>
      </c>
      <c r="I208" s="201">
        <f t="shared" si="18"/>
        <v>0.1489</v>
      </c>
      <c r="J208" s="197"/>
    </row>
    <row r="209" spans="1:10" ht="12.75" customHeight="1">
      <c r="A209" s="201"/>
      <c r="B209" s="202"/>
      <c r="C209" s="201"/>
      <c r="D209" s="201"/>
      <c r="E209" s="202"/>
      <c r="F209" s="204" t="s">
        <v>725</v>
      </c>
      <c r="G209" s="201">
        <v>0</v>
      </c>
      <c r="H209" s="201">
        <v>0.01</v>
      </c>
      <c r="I209" s="201">
        <f t="shared" si="18"/>
        <v>0</v>
      </c>
      <c r="J209" s="197"/>
    </row>
    <row r="210" spans="1:10" ht="12.75" customHeight="1">
      <c r="A210" s="201"/>
      <c r="B210" s="202"/>
      <c r="C210" s="201"/>
      <c r="D210" s="201"/>
      <c r="E210" s="202"/>
      <c r="F210" s="204" t="s">
        <v>726</v>
      </c>
      <c r="G210" s="201">
        <v>0</v>
      </c>
      <c r="H210" s="201">
        <v>3.5</v>
      </c>
      <c r="I210" s="201">
        <f t="shared" si="18"/>
        <v>0</v>
      </c>
      <c r="J210" s="197"/>
    </row>
    <row r="211" spans="1:10" ht="12.75" customHeight="1">
      <c r="A211" s="201"/>
      <c r="B211" s="202"/>
      <c r="C211" s="201"/>
      <c r="D211" s="201"/>
      <c r="E211" s="202"/>
      <c r="F211" s="204" t="s">
        <v>727</v>
      </c>
      <c r="G211" s="201">
        <v>0</v>
      </c>
      <c r="H211" s="201">
        <v>0.5</v>
      </c>
      <c r="I211" s="201">
        <f t="shared" si="18"/>
        <v>0</v>
      </c>
      <c r="J211" s="197"/>
    </row>
    <row r="212" spans="1:10" ht="12.75" customHeight="1">
      <c r="A212" s="285" t="s">
        <v>244</v>
      </c>
      <c r="B212" s="234"/>
      <c r="C212" s="234"/>
      <c r="D212" s="234"/>
      <c r="E212" s="234"/>
      <c r="F212" s="234"/>
      <c r="G212" s="234"/>
      <c r="H212" s="236"/>
      <c r="I212" s="206">
        <f>SUM(I202:I211)</f>
        <v>0.14899999999999999</v>
      </c>
      <c r="J212" s="197"/>
    </row>
    <row r="213" spans="1:10" ht="12.75" customHeight="1">
      <c r="A213" s="201">
        <v>20</v>
      </c>
      <c r="B213" s="202" t="s">
        <v>240</v>
      </c>
      <c r="C213" s="201" t="s">
        <v>714</v>
      </c>
      <c r="D213" s="201" t="s">
        <v>715</v>
      </c>
      <c r="E213" s="202" t="s">
        <v>758</v>
      </c>
      <c r="F213" s="203" t="s">
        <v>717</v>
      </c>
      <c r="G213" s="201">
        <v>0</v>
      </c>
      <c r="H213" s="201">
        <v>7.5</v>
      </c>
      <c r="I213" s="201">
        <f t="shared" ref="I213:I222" si="19">(G213*H213)/100</f>
        <v>0</v>
      </c>
      <c r="J213" s="197"/>
    </row>
    <row r="214" spans="1:10" ht="12.75" customHeight="1">
      <c r="A214" s="201"/>
      <c r="B214" s="202"/>
      <c r="C214" s="201"/>
      <c r="D214" s="201"/>
      <c r="E214" s="202"/>
      <c r="F214" s="204" t="s">
        <v>718</v>
      </c>
      <c r="G214" s="201">
        <v>3</v>
      </c>
      <c r="H214" s="201">
        <v>0.01</v>
      </c>
      <c r="I214" s="201">
        <f t="shared" si="19"/>
        <v>2.9999999999999997E-4</v>
      </c>
      <c r="J214" s="197"/>
    </row>
    <row r="215" spans="1:10" ht="12.75" customHeight="1">
      <c r="A215" s="201"/>
      <c r="B215" s="202"/>
      <c r="C215" s="201"/>
      <c r="D215" s="201"/>
      <c r="E215" s="202"/>
      <c r="F215" s="204" t="s">
        <v>719</v>
      </c>
      <c r="G215" s="201">
        <v>0</v>
      </c>
      <c r="H215" s="201">
        <v>7.5</v>
      </c>
      <c r="I215" s="201">
        <f t="shared" si="19"/>
        <v>0</v>
      </c>
      <c r="J215" s="197"/>
    </row>
    <row r="216" spans="1:10" ht="12.75" customHeight="1">
      <c r="A216" s="201"/>
      <c r="B216" s="202"/>
      <c r="C216" s="201"/>
      <c r="D216" s="201"/>
      <c r="E216" s="202"/>
      <c r="F216" s="204" t="s">
        <v>720</v>
      </c>
      <c r="G216" s="201">
        <v>0</v>
      </c>
      <c r="H216" s="201">
        <v>0.5</v>
      </c>
      <c r="I216" s="201">
        <f t="shared" si="19"/>
        <v>0</v>
      </c>
      <c r="J216" s="197"/>
    </row>
    <row r="217" spans="1:10" ht="12.75" customHeight="1">
      <c r="A217" s="201"/>
      <c r="B217" s="202"/>
      <c r="C217" s="201"/>
      <c r="D217" s="201"/>
      <c r="E217" s="202"/>
      <c r="F217" s="204" t="s">
        <v>721</v>
      </c>
      <c r="G217" s="201">
        <v>0</v>
      </c>
      <c r="H217" s="201">
        <v>0.5</v>
      </c>
      <c r="I217" s="201">
        <f t="shared" si="19"/>
        <v>0</v>
      </c>
      <c r="J217" s="197"/>
    </row>
    <row r="218" spans="1:10" ht="12.75" customHeight="1">
      <c r="A218" s="201"/>
      <c r="B218" s="202"/>
      <c r="C218" s="201"/>
      <c r="D218" s="201"/>
      <c r="E218" s="202"/>
      <c r="F218" s="204" t="s">
        <v>722</v>
      </c>
      <c r="G218" s="201">
        <v>0</v>
      </c>
      <c r="H218" s="201">
        <v>0.25</v>
      </c>
      <c r="I218" s="201">
        <f t="shared" si="19"/>
        <v>0</v>
      </c>
      <c r="J218" s="197"/>
    </row>
    <row r="219" spans="1:10" ht="12.75" customHeight="1">
      <c r="A219" s="201"/>
      <c r="B219" s="202"/>
      <c r="C219" s="201"/>
      <c r="D219" s="201"/>
      <c r="E219" s="202"/>
      <c r="F219" s="204" t="s">
        <v>723</v>
      </c>
      <c r="G219" s="201">
        <v>3600</v>
      </c>
      <c r="H219" s="201">
        <v>0.01</v>
      </c>
      <c r="I219" s="201">
        <f t="shared" si="19"/>
        <v>0.36</v>
      </c>
      <c r="J219" s="197"/>
    </row>
    <row r="220" spans="1:10" ht="12.75" customHeight="1">
      <c r="A220" s="201"/>
      <c r="B220" s="202"/>
      <c r="C220" s="201"/>
      <c r="D220" s="201"/>
      <c r="E220" s="202"/>
      <c r="F220" s="204" t="s">
        <v>725</v>
      </c>
      <c r="G220" s="201">
        <v>0</v>
      </c>
      <c r="H220" s="201">
        <v>0.01</v>
      </c>
      <c r="I220" s="201">
        <f t="shared" si="19"/>
        <v>0</v>
      </c>
      <c r="J220" s="197"/>
    </row>
    <row r="221" spans="1:10" ht="12.75" customHeight="1">
      <c r="A221" s="201"/>
      <c r="B221" s="202"/>
      <c r="C221" s="201"/>
      <c r="D221" s="201"/>
      <c r="E221" s="202"/>
      <c r="F221" s="204" t="s">
        <v>726</v>
      </c>
      <c r="G221" s="201">
        <v>0</v>
      </c>
      <c r="H221" s="201">
        <v>3.5</v>
      </c>
      <c r="I221" s="201">
        <f t="shared" si="19"/>
        <v>0</v>
      </c>
      <c r="J221" s="197"/>
    </row>
    <row r="222" spans="1:10" ht="12.75" customHeight="1">
      <c r="A222" s="201"/>
      <c r="B222" s="202"/>
      <c r="C222" s="201"/>
      <c r="D222" s="201"/>
      <c r="E222" s="202"/>
      <c r="F222" s="204" t="s">
        <v>727</v>
      </c>
      <c r="G222" s="201">
        <v>0</v>
      </c>
      <c r="H222" s="201">
        <v>0.5</v>
      </c>
      <c r="I222" s="201">
        <f t="shared" si="19"/>
        <v>0</v>
      </c>
      <c r="J222" s="197"/>
    </row>
    <row r="223" spans="1:10" ht="12.75" customHeight="1">
      <c r="A223" s="285" t="s">
        <v>244</v>
      </c>
      <c r="B223" s="234"/>
      <c r="C223" s="234"/>
      <c r="D223" s="234"/>
      <c r="E223" s="234"/>
      <c r="F223" s="234"/>
      <c r="G223" s="234"/>
      <c r="H223" s="236"/>
      <c r="I223" s="206">
        <f>SUM(I213:I222)</f>
        <v>0.36030000000000001</v>
      </c>
      <c r="J223" s="197"/>
    </row>
    <row r="224" spans="1:10" ht="12.75" customHeight="1">
      <c r="A224" s="201">
        <v>21</v>
      </c>
      <c r="B224" s="202" t="s">
        <v>240</v>
      </c>
      <c r="C224" s="201" t="s">
        <v>714</v>
      </c>
      <c r="D224" s="201" t="s">
        <v>715</v>
      </c>
      <c r="E224" s="202" t="s">
        <v>759</v>
      </c>
      <c r="F224" s="203" t="s">
        <v>717</v>
      </c>
      <c r="G224" s="201">
        <v>0</v>
      </c>
      <c r="H224" s="201">
        <v>7.5</v>
      </c>
      <c r="I224" s="201">
        <f t="shared" ref="I224:I233" si="20">(G224*H224)/100</f>
        <v>0</v>
      </c>
      <c r="J224" s="197"/>
    </row>
    <row r="225" spans="1:10" ht="12.75" customHeight="1">
      <c r="A225" s="201"/>
      <c r="B225" s="202"/>
      <c r="C225" s="201"/>
      <c r="D225" s="201"/>
      <c r="E225" s="202"/>
      <c r="F225" s="204" t="s">
        <v>718</v>
      </c>
      <c r="G225" s="201">
        <v>1</v>
      </c>
      <c r="H225" s="201">
        <v>0.01</v>
      </c>
      <c r="I225" s="201">
        <f t="shared" si="20"/>
        <v>1E-4</v>
      </c>
      <c r="J225" s="197"/>
    </row>
    <row r="226" spans="1:10" ht="12.75" customHeight="1">
      <c r="A226" s="201"/>
      <c r="B226" s="202"/>
      <c r="C226" s="201"/>
      <c r="D226" s="201"/>
      <c r="E226" s="202"/>
      <c r="F226" s="204" t="s">
        <v>719</v>
      </c>
      <c r="G226" s="201">
        <v>0</v>
      </c>
      <c r="H226" s="201">
        <v>7.5</v>
      </c>
      <c r="I226" s="201">
        <f t="shared" si="20"/>
        <v>0</v>
      </c>
      <c r="J226" s="197"/>
    </row>
    <row r="227" spans="1:10" ht="12.75" customHeight="1">
      <c r="A227" s="201"/>
      <c r="B227" s="202"/>
      <c r="C227" s="201"/>
      <c r="D227" s="201"/>
      <c r="E227" s="202"/>
      <c r="F227" s="204" t="s">
        <v>720</v>
      </c>
      <c r="G227" s="201">
        <v>0</v>
      </c>
      <c r="H227" s="201">
        <v>0.5</v>
      </c>
      <c r="I227" s="201">
        <f t="shared" si="20"/>
        <v>0</v>
      </c>
      <c r="J227" s="197"/>
    </row>
    <row r="228" spans="1:10" ht="12.75" customHeight="1">
      <c r="A228" s="201"/>
      <c r="B228" s="202"/>
      <c r="C228" s="201"/>
      <c r="D228" s="201"/>
      <c r="E228" s="202"/>
      <c r="F228" s="204" t="s">
        <v>721</v>
      </c>
      <c r="G228" s="201">
        <v>0</v>
      </c>
      <c r="H228" s="201">
        <v>0.5</v>
      </c>
      <c r="I228" s="201">
        <f t="shared" si="20"/>
        <v>0</v>
      </c>
      <c r="J228" s="197"/>
    </row>
    <row r="229" spans="1:10" ht="12.75" customHeight="1">
      <c r="A229" s="201"/>
      <c r="B229" s="202"/>
      <c r="C229" s="201"/>
      <c r="D229" s="201"/>
      <c r="E229" s="202"/>
      <c r="F229" s="204" t="s">
        <v>722</v>
      </c>
      <c r="G229" s="201">
        <v>0</v>
      </c>
      <c r="H229" s="201">
        <v>0.25</v>
      </c>
      <c r="I229" s="201">
        <f t="shared" si="20"/>
        <v>0</v>
      </c>
      <c r="J229" s="197"/>
    </row>
    <row r="230" spans="1:10" ht="12.75" customHeight="1">
      <c r="A230" s="201"/>
      <c r="B230" s="202"/>
      <c r="C230" s="201"/>
      <c r="D230" s="201"/>
      <c r="E230" s="202"/>
      <c r="F230" s="204" t="s">
        <v>723</v>
      </c>
      <c r="G230" s="201">
        <v>1564</v>
      </c>
      <c r="H230" s="201">
        <v>0.01</v>
      </c>
      <c r="I230" s="201">
        <f t="shared" si="20"/>
        <v>0.15640000000000001</v>
      </c>
      <c r="J230" s="197"/>
    </row>
    <row r="231" spans="1:10" ht="12.75" customHeight="1">
      <c r="A231" s="201"/>
      <c r="B231" s="202"/>
      <c r="C231" s="201"/>
      <c r="D231" s="201"/>
      <c r="E231" s="202"/>
      <c r="F231" s="204" t="s">
        <v>725</v>
      </c>
      <c r="G231" s="201">
        <v>0</v>
      </c>
      <c r="H231" s="201">
        <v>0.01</v>
      </c>
      <c r="I231" s="201">
        <f t="shared" si="20"/>
        <v>0</v>
      </c>
      <c r="J231" s="197"/>
    </row>
    <row r="232" spans="1:10" ht="12.75" customHeight="1">
      <c r="A232" s="201"/>
      <c r="B232" s="202"/>
      <c r="C232" s="201"/>
      <c r="D232" s="201"/>
      <c r="E232" s="202"/>
      <c r="F232" s="204" t="s">
        <v>726</v>
      </c>
      <c r="G232" s="201">
        <v>0</v>
      </c>
      <c r="H232" s="201">
        <v>3.5</v>
      </c>
      <c r="I232" s="201">
        <f t="shared" si="20"/>
        <v>0</v>
      </c>
      <c r="J232" s="197"/>
    </row>
    <row r="233" spans="1:10" ht="12.75" customHeight="1">
      <c r="A233" s="201"/>
      <c r="B233" s="202"/>
      <c r="C233" s="201"/>
      <c r="D233" s="201"/>
      <c r="E233" s="202"/>
      <c r="F233" s="204" t="s">
        <v>727</v>
      </c>
      <c r="G233" s="201">
        <v>0</v>
      </c>
      <c r="H233" s="201">
        <v>0.5</v>
      </c>
      <c r="I233" s="201">
        <f t="shared" si="20"/>
        <v>0</v>
      </c>
      <c r="J233" s="197"/>
    </row>
    <row r="234" spans="1:10" ht="12.75" customHeight="1">
      <c r="A234" s="285" t="s">
        <v>244</v>
      </c>
      <c r="B234" s="234"/>
      <c r="C234" s="234"/>
      <c r="D234" s="234"/>
      <c r="E234" s="234"/>
      <c r="F234" s="234"/>
      <c r="G234" s="234"/>
      <c r="H234" s="236"/>
      <c r="I234" s="206">
        <f>SUM(I224:I233)</f>
        <v>0.1565</v>
      </c>
      <c r="J234" s="197"/>
    </row>
    <row r="235" spans="1:10" ht="12.75" customHeight="1">
      <c r="A235" s="201">
        <v>22</v>
      </c>
      <c r="B235" s="202" t="s">
        <v>240</v>
      </c>
      <c r="C235" s="201" t="s">
        <v>714</v>
      </c>
      <c r="D235" s="201" t="s">
        <v>715</v>
      </c>
      <c r="E235" s="202" t="s">
        <v>760</v>
      </c>
      <c r="F235" s="203" t="s">
        <v>717</v>
      </c>
      <c r="G235" s="201">
        <v>0</v>
      </c>
      <c r="H235" s="201">
        <v>7.5</v>
      </c>
      <c r="I235" s="201">
        <f t="shared" ref="I235:I244" si="21">(G235*H235)/100</f>
        <v>0</v>
      </c>
      <c r="J235" s="197"/>
    </row>
    <row r="236" spans="1:10" ht="12.75" customHeight="1">
      <c r="A236" s="201"/>
      <c r="B236" s="202"/>
      <c r="C236" s="201"/>
      <c r="D236" s="201"/>
      <c r="E236" s="202"/>
      <c r="F236" s="204" t="s">
        <v>718</v>
      </c>
      <c r="G236" s="201">
        <v>1</v>
      </c>
      <c r="H236" s="201">
        <v>0.01</v>
      </c>
      <c r="I236" s="201">
        <f t="shared" si="21"/>
        <v>1E-4</v>
      </c>
      <c r="J236" s="197"/>
    </row>
    <row r="237" spans="1:10" ht="12.75" customHeight="1">
      <c r="A237" s="201"/>
      <c r="B237" s="202"/>
      <c r="C237" s="201"/>
      <c r="D237" s="201"/>
      <c r="E237" s="202"/>
      <c r="F237" s="204" t="s">
        <v>719</v>
      </c>
      <c r="G237" s="201">
        <v>0</v>
      </c>
      <c r="H237" s="201">
        <v>7.5</v>
      </c>
      <c r="I237" s="201">
        <f t="shared" si="21"/>
        <v>0</v>
      </c>
      <c r="J237" s="197"/>
    </row>
    <row r="238" spans="1:10" ht="12.75" customHeight="1">
      <c r="A238" s="201"/>
      <c r="B238" s="202"/>
      <c r="C238" s="201"/>
      <c r="D238" s="201"/>
      <c r="E238" s="202"/>
      <c r="F238" s="204" t="s">
        <v>720</v>
      </c>
      <c r="G238" s="201">
        <v>0</v>
      </c>
      <c r="H238" s="201">
        <v>0.5</v>
      </c>
      <c r="I238" s="201">
        <f t="shared" si="21"/>
        <v>0</v>
      </c>
      <c r="J238" s="197"/>
    </row>
    <row r="239" spans="1:10" ht="12.75" customHeight="1">
      <c r="A239" s="201"/>
      <c r="B239" s="202"/>
      <c r="C239" s="201"/>
      <c r="D239" s="201"/>
      <c r="E239" s="202"/>
      <c r="F239" s="204" t="s">
        <v>721</v>
      </c>
      <c r="G239" s="201">
        <v>0</v>
      </c>
      <c r="H239" s="201">
        <v>0.5</v>
      </c>
      <c r="I239" s="201">
        <f t="shared" si="21"/>
        <v>0</v>
      </c>
      <c r="J239" s="197"/>
    </row>
    <row r="240" spans="1:10" ht="12.75" customHeight="1">
      <c r="A240" s="201"/>
      <c r="B240" s="202"/>
      <c r="C240" s="201"/>
      <c r="D240" s="201"/>
      <c r="E240" s="202"/>
      <c r="F240" s="204" t="s">
        <v>722</v>
      </c>
      <c r="G240" s="201">
        <v>0</v>
      </c>
      <c r="H240" s="201">
        <v>0.25</v>
      </c>
      <c r="I240" s="201">
        <f t="shared" si="21"/>
        <v>0</v>
      </c>
      <c r="J240" s="197"/>
    </row>
    <row r="241" spans="1:10" ht="12.75" customHeight="1">
      <c r="A241" s="201"/>
      <c r="B241" s="202"/>
      <c r="C241" s="201"/>
      <c r="D241" s="201"/>
      <c r="E241" s="202"/>
      <c r="F241" s="204" t="s">
        <v>723</v>
      </c>
      <c r="G241" s="201">
        <v>1465</v>
      </c>
      <c r="H241" s="201">
        <v>0.01</v>
      </c>
      <c r="I241" s="201">
        <f t="shared" si="21"/>
        <v>0.14649999999999999</v>
      </c>
      <c r="J241" s="197"/>
    </row>
    <row r="242" spans="1:10" ht="12.75" customHeight="1">
      <c r="A242" s="201"/>
      <c r="B242" s="202"/>
      <c r="C242" s="201"/>
      <c r="D242" s="201"/>
      <c r="E242" s="202"/>
      <c r="F242" s="204" t="s">
        <v>725</v>
      </c>
      <c r="G242" s="201">
        <v>0</v>
      </c>
      <c r="H242" s="201">
        <v>0.01</v>
      </c>
      <c r="I242" s="201">
        <f t="shared" si="21"/>
        <v>0</v>
      </c>
      <c r="J242" s="197"/>
    </row>
    <row r="243" spans="1:10" ht="12.75" customHeight="1">
      <c r="A243" s="201"/>
      <c r="B243" s="202"/>
      <c r="C243" s="201"/>
      <c r="D243" s="201"/>
      <c r="E243" s="202"/>
      <c r="F243" s="204" t="s">
        <v>726</v>
      </c>
      <c r="G243" s="201">
        <v>0</v>
      </c>
      <c r="H243" s="201">
        <v>3.5</v>
      </c>
      <c r="I243" s="201">
        <f t="shared" si="21"/>
        <v>0</v>
      </c>
      <c r="J243" s="197"/>
    </row>
    <row r="244" spans="1:10" ht="12.75" customHeight="1">
      <c r="A244" s="201"/>
      <c r="B244" s="202"/>
      <c r="C244" s="201"/>
      <c r="D244" s="201"/>
      <c r="E244" s="202"/>
      <c r="F244" s="204" t="s">
        <v>727</v>
      </c>
      <c r="G244" s="201">
        <v>0</v>
      </c>
      <c r="H244" s="201">
        <v>0.5</v>
      </c>
      <c r="I244" s="201">
        <f t="shared" si="21"/>
        <v>0</v>
      </c>
      <c r="J244" s="197"/>
    </row>
    <row r="245" spans="1:10" ht="12.75" customHeight="1">
      <c r="A245" s="285" t="s">
        <v>244</v>
      </c>
      <c r="B245" s="234"/>
      <c r="C245" s="234"/>
      <c r="D245" s="234"/>
      <c r="E245" s="234"/>
      <c r="F245" s="234"/>
      <c r="G245" s="234"/>
      <c r="H245" s="236"/>
      <c r="I245" s="206">
        <f>SUM(I235:I244)</f>
        <v>0.14659999999999998</v>
      </c>
      <c r="J245" s="197"/>
    </row>
    <row r="246" spans="1:10" ht="12.75" customHeight="1">
      <c r="A246" s="201">
        <v>23</v>
      </c>
      <c r="B246" s="202" t="s">
        <v>240</v>
      </c>
      <c r="C246" s="201" t="s">
        <v>714</v>
      </c>
      <c r="D246" s="201" t="s">
        <v>715</v>
      </c>
      <c r="E246" s="202" t="s">
        <v>761</v>
      </c>
      <c r="F246" s="203" t="s">
        <v>717</v>
      </c>
      <c r="G246" s="201">
        <v>0</v>
      </c>
      <c r="H246" s="201">
        <v>7.5</v>
      </c>
      <c r="I246" s="201">
        <f t="shared" ref="I246:I255" si="22">(G246*H246)/100</f>
        <v>0</v>
      </c>
      <c r="J246" s="197"/>
    </row>
    <row r="247" spans="1:10" ht="12.75" customHeight="1">
      <c r="A247" s="201"/>
      <c r="B247" s="202"/>
      <c r="C247" s="201"/>
      <c r="D247" s="201"/>
      <c r="E247" s="202"/>
      <c r="F247" s="204" t="s">
        <v>718</v>
      </c>
      <c r="G247" s="201">
        <v>1</v>
      </c>
      <c r="H247" s="201">
        <v>0.01</v>
      </c>
      <c r="I247" s="201">
        <f t="shared" si="22"/>
        <v>1E-4</v>
      </c>
      <c r="J247" s="197"/>
    </row>
    <row r="248" spans="1:10" ht="12.75" customHeight="1">
      <c r="A248" s="201"/>
      <c r="B248" s="202"/>
      <c r="C248" s="201"/>
      <c r="D248" s="201"/>
      <c r="E248" s="202"/>
      <c r="F248" s="204" t="s">
        <v>719</v>
      </c>
      <c r="G248" s="201">
        <v>0</v>
      </c>
      <c r="H248" s="201">
        <v>7.5</v>
      </c>
      <c r="I248" s="201">
        <f t="shared" si="22"/>
        <v>0</v>
      </c>
      <c r="J248" s="197"/>
    </row>
    <row r="249" spans="1:10" ht="12.75" customHeight="1">
      <c r="A249" s="201"/>
      <c r="B249" s="202"/>
      <c r="C249" s="201"/>
      <c r="D249" s="201"/>
      <c r="E249" s="202"/>
      <c r="F249" s="204" t="s">
        <v>720</v>
      </c>
      <c r="G249" s="201">
        <v>0</v>
      </c>
      <c r="H249" s="201">
        <v>0.5</v>
      </c>
      <c r="I249" s="201">
        <f t="shared" si="22"/>
        <v>0</v>
      </c>
      <c r="J249" s="197"/>
    </row>
    <row r="250" spans="1:10" ht="12.75" customHeight="1">
      <c r="A250" s="201"/>
      <c r="B250" s="202"/>
      <c r="C250" s="201"/>
      <c r="D250" s="201"/>
      <c r="E250" s="202"/>
      <c r="F250" s="204" t="s">
        <v>721</v>
      </c>
      <c r="G250" s="201">
        <v>0</v>
      </c>
      <c r="H250" s="201">
        <v>0.5</v>
      </c>
      <c r="I250" s="201">
        <f t="shared" si="22"/>
        <v>0</v>
      </c>
      <c r="J250" s="197"/>
    </row>
    <row r="251" spans="1:10" ht="12.75" customHeight="1">
      <c r="A251" s="201"/>
      <c r="B251" s="202"/>
      <c r="C251" s="201"/>
      <c r="D251" s="201"/>
      <c r="E251" s="202"/>
      <c r="F251" s="204" t="s">
        <v>722</v>
      </c>
      <c r="G251" s="201">
        <v>0</v>
      </c>
      <c r="H251" s="201">
        <v>0.25</v>
      </c>
      <c r="I251" s="201">
        <f t="shared" si="22"/>
        <v>0</v>
      </c>
      <c r="J251" s="197"/>
    </row>
    <row r="252" spans="1:10" ht="12.75" customHeight="1">
      <c r="A252" s="201"/>
      <c r="B252" s="202"/>
      <c r="C252" s="201"/>
      <c r="D252" s="201"/>
      <c r="E252" s="202"/>
      <c r="F252" s="204" t="s">
        <v>723</v>
      </c>
      <c r="G252" s="201">
        <v>1354</v>
      </c>
      <c r="H252" s="201">
        <v>0.01</v>
      </c>
      <c r="I252" s="201">
        <f t="shared" si="22"/>
        <v>0.13540000000000002</v>
      </c>
      <c r="J252" s="197"/>
    </row>
    <row r="253" spans="1:10" ht="12.75" customHeight="1">
      <c r="A253" s="201"/>
      <c r="B253" s="202"/>
      <c r="C253" s="201"/>
      <c r="D253" s="201"/>
      <c r="E253" s="202"/>
      <c r="F253" s="204" t="s">
        <v>725</v>
      </c>
      <c r="G253" s="201">
        <v>0</v>
      </c>
      <c r="H253" s="201">
        <v>0.01</v>
      </c>
      <c r="I253" s="201">
        <f t="shared" si="22"/>
        <v>0</v>
      </c>
      <c r="J253" s="197"/>
    </row>
    <row r="254" spans="1:10" ht="12.75" customHeight="1">
      <c r="A254" s="201"/>
      <c r="B254" s="202"/>
      <c r="C254" s="201"/>
      <c r="D254" s="201"/>
      <c r="E254" s="202"/>
      <c r="F254" s="204" t="s">
        <v>726</v>
      </c>
      <c r="G254" s="201">
        <v>0</v>
      </c>
      <c r="H254" s="201">
        <v>3.5</v>
      </c>
      <c r="I254" s="201">
        <f t="shared" si="22"/>
        <v>0</v>
      </c>
      <c r="J254" s="197"/>
    </row>
    <row r="255" spans="1:10" ht="12.75" customHeight="1">
      <c r="A255" s="201"/>
      <c r="B255" s="202"/>
      <c r="C255" s="201"/>
      <c r="D255" s="201"/>
      <c r="E255" s="202"/>
      <c r="F255" s="204" t="s">
        <v>727</v>
      </c>
      <c r="G255" s="201">
        <v>0</v>
      </c>
      <c r="H255" s="201">
        <v>0.5</v>
      </c>
      <c r="I255" s="201">
        <f t="shared" si="22"/>
        <v>0</v>
      </c>
      <c r="J255" s="197"/>
    </row>
    <row r="256" spans="1:10" ht="12.75" customHeight="1">
      <c r="A256" s="285" t="s">
        <v>244</v>
      </c>
      <c r="B256" s="234"/>
      <c r="C256" s="234"/>
      <c r="D256" s="234"/>
      <c r="E256" s="234"/>
      <c r="F256" s="234"/>
      <c r="G256" s="234"/>
      <c r="H256" s="236"/>
      <c r="I256" s="206">
        <f>SUM(I246:I255)</f>
        <v>0.13550000000000001</v>
      </c>
      <c r="J256" s="197"/>
    </row>
    <row r="257" spans="1:10" ht="12.75" customHeight="1">
      <c r="A257" s="201">
        <f>A246+1</f>
        <v>24</v>
      </c>
      <c r="B257" s="202" t="s">
        <v>240</v>
      </c>
      <c r="C257" s="201" t="s">
        <v>714</v>
      </c>
      <c r="D257" s="201" t="s">
        <v>715</v>
      </c>
      <c r="E257" s="202" t="s">
        <v>762</v>
      </c>
      <c r="F257" s="203" t="s">
        <v>717</v>
      </c>
      <c r="G257" s="201">
        <v>0</v>
      </c>
      <c r="H257" s="201">
        <v>7.5</v>
      </c>
      <c r="I257" s="201">
        <f t="shared" ref="I257:I266" si="23">(G257*H257)/100</f>
        <v>0</v>
      </c>
      <c r="J257" s="197"/>
    </row>
    <row r="258" spans="1:10" ht="12.75" customHeight="1">
      <c r="A258" s="201"/>
      <c r="B258" s="202"/>
      <c r="C258" s="201"/>
      <c r="D258" s="201"/>
      <c r="E258" s="202"/>
      <c r="F258" s="204" t="s">
        <v>718</v>
      </c>
      <c r="G258" s="201">
        <v>1</v>
      </c>
      <c r="H258" s="201">
        <v>0.01</v>
      </c>
      <c r="I258" s="201">
        <f t="shared" si="23"/>
        <v>1E-4</v>
      </c>
      <c r="J258" s="197"/>
    </row>
    <row r="259" spans="1:10" ht="12.75" customHeight="1">
      <c r="A259" s="201"/>
      <c r="B259" s="202"/>
      <c r="C259" s="201"/>
      <c r="D259" s="201"/>
      <c r="E259" s="202"/>
      <c r="F259" s="204" t="s">
        <v>719</v>
      </c>
      <c r="G259" s="201">
        <v>0</v>
      </c>
      <c r="H259" s="201">
        <v>7.5</v>
      </c>
      <c r="I259" s="201">
        <f t="shared" si="23"/>
        <v>0</v>
      </c>
      <c r="J259" s="197"/>
    </row>
    <row r="260" spans="1:10" ht="12.75" customHeight="1">
      <c r="A260" s="201"/>
      <c r="B260" s="202"/>
      <c r="C260" s="201"/>
      <c r="D260" s="201"/>
      <c r="E260" s="202"/>
      <c r="F260" s="204" t="s">
        <v>720</v>
      </c>
      <c r="G260" s="201">
        <v>0</v>
      </c>
      <c r="H260" s="201">
        <v>0.5</v>
      </c>
      <c r="I260" s="201">
        <f t="shared" si="23"/>
        <v>0</v>
      </c>
      <c r="J260" s="197"/>
    </row>
    <row r="261" spans="1:10" ht="12.75" customHeight="1">
      <c r="A261" s="201"/>
      <c r="B261" s="202"/>
      <c r="C261" s="201"/>
      <c r="D261" s="201"/>
      <c r="E261" s="202"/>
      <c r="F261" s="204" t="s">
        <v>721</v>
      </c>
      <c r="G261" s="201">
        <v>0</v>
      </c>
      <c r="H261" s="201">
        <v>0.5</v>
      </c>
      <c r="I261" s="201">
        <f t="shared" si="23"/>
        <v>0</v>
      </c>
      <c r="J261" s="197"/>
    </row>
    <row r="262" spans="1:10" ht="12.75" customHeight="1">
      <c r="A262" s="201"/>
      <c r="B262" s="202"/>
      <c r="C262" s="201"/>
      <c r="D262" s="201"/>
      <c r="E262" s="202"/>
      <c r="F262" s="204" t="s">
        <v>722</v>
      </c>
      <c r="G262" s="201">
        <v>0</v>
      </c>
      <c r="H262" s="201">
        <v>0.25</v>
      </c>
      <c r="I262" s="201">
        <f t="shared" si="23"/>
        <v>0</v>
      </c>
      <c r="J262" s="197"/>
    </row>
    <row r="263" spans="1:10" ht="12.75" customHeight="1">
      <c r="A263" s="201"/>
      <c r="B263" s="202"/>
      <c r="C263" s="201"/>
      <c r="D263" s="201"/>
      <c r="E263" s="202"/>
      <c r="F263" s="204" t="s">
        <v>723</v>
      </c>
      <c r="G263" s="201">
        <v>1489</v>
      </c>
      <c r="H263" s="201">
        <v>0.01</v>
      </c>
      <c r="I263" s="201">
        <f t="shared" si="23"/>
        <v>0.1489</v>
      </c>
      <c r="J263" s="197"/>
    </row>
    <row r="264" spans="1:10" ht="12.75" customHeight="1">
      <c r="A264" s="201"/>
      <c r="B264" s="202"/>
      <c r="C264" s="201"/>
      <c r="D264" s="201"/>
      <c r="E264" s="202"/>
      <c r="F264" s="204" t="s">
        <v>725</v>
      </c>
      <c r="G264" s="201">
        <v>0</v>
      </c>
      <c r="H264" s="201">
        <v>0.01</v>
      </c>
      <c r="I264" s="201">
        <f t="shared" si="23"/>
        <v>0</v>
      </c>
      <c r="J264" s="197"/>
    </row>
    <row r="265" spans="1:10" ht="12.75" customHeight="1">
      <c r="A265" s="201"/>
      <c r="B265" s="202"/>
      <c r="C265" s="201"/>
      <c r="D265" s="201"/>
      <c r="E265" s="202"/>
      <c r="F265" s="204" t="s">
        <v>726</v>
      </c>
      <c r="G265" s="201">
        <v>0</v>
      </c>
      <c r="H265" s="201">
        <v>3.5</v>
      </c>
      <c r="I265" s="201">
        <f t="shared" si="23"/>
        <v>0</v>
      </c>
      <c r="J265" s="197"/>
    </row>
    <row r="266" spans="1:10" ht="12.75" customHeight="1">
      <c r="A266" s="201"/>
      <c r="B266" s="202"/>
      <c r="C266" s="201"/>
      <c r="D266" s="201"/>
      <c r="E266" s="202"/>
      <c r="F266" s="204" t="s">
        <v>727</v>
      </c>
      <c r="G266" s="201">
        <v>0</v>
      </c>
      <c r="H266" s="201">
        <v>0.5</v>
      </c>
      <c r="I266" s="201">
        <f t="shared" si="23"/>
        <v>0</v>
      </c>
      <c r="J266" s="197"/>
    </row>
    <row r="267" spans="1:10" ht="12.75" customHeight="1">
      <c r="A267" s="285" t="s">
        <v>244</v>
      </c>
      <c r="B267" s="234"/>
      <c r="C267" s="234"/>
      <c r="D267" s="234"/>
      <c r="E267" s="234"/>
      <c r="F267" s="234"/>
      <c r="G267" s="234"/>
      <c r="H267" s="236"/>
      <c r="I267" s="206">
        <f>SUM(I257:I266)</f>
        <v>0.14899999999999999</v>
      </c>
      <c r="J267" s="197"/>
    </row>
    <row r="268" spans="1:10" ht="12.75" customHeight="1">
      <c r="A268" s="201">
        <f>A257+1</f>
        <v>25</v>
      </c>
      <c r="B268" s="202" t="s">
        <v>240</v>
      </c>
      <c r="C268" s="201" t="s">
        <v>714</v>
      </c>
      <c r="D268" s="201" t="s">
        <v>715</v>
      </c>
      <c r="E268" s="202" t="s">
        <v>763</v>
      </c>
      <c r="F268" s="203" t="s">
        <v>717</v>
      </c>
      <c r="G268" s="201">
        <v>0</v>
      </c>
      <c r="H268" s="201">
        <v>7.5</v>
      </c>
      <c r="I268" s="201">
        <f t="shared" ref="I268:I277" si="24">(G268*H268)/100</f>
        <v>0</v>
      </c>
      <c r="J268" s="197"/>
    </row>
    <row r="269" spans="1:10" ht="12.75" customHeight="1">
      <c r="A269" s="201"/>
      <c r="B269" s="202"/>
      <c r="C269" s="201"/>
      <c r="D269" s="201"/>
      <c r="E269" s="202"/>
      <c r="F269" s="204" t="s">
        <v>718</v>
      </c>
      <c r="G269" s="201">
        <v>1</v>
      </c>
      <c r="H269" s="201">
        <v>0.01</v>
      </c>
      <c r="I269" s="201">
        <f t="shared" si="24"/>
        <v>1E-4</v>
      </c>
      <c r="J269" s="197"/>
    </row>
    <row r="270" spans="1:10" ht="12.75" customHeight="1">
      <c r="A270" s="201"/>
      <c r="B270" s="202"/>
      <c r="C270" s="201"/>
      <c r="D270" s="201"/>
      <c r="E270" s="202"/>
      <c r="F270" s="204" t="s">
        <v>719</v>
      </c>
      <c r="G270" s="201">
        <v>0</v>
      </c>
      <c r="H270" s="201">
        <v>7.5</v>
      </c>
      <c r="I270" s="201">
        <f t="shared" si="24"/>
        <v>0</v>
      </c>
      <c r="J270" s="197"/>
    </row>
    <row r="271" spans="1:10" ht="12.75" customHeight="1">
      <c r="A271" s="201"/>
      <c r="B271" s="202"/>
      <c r="C271" s="201"/>
      <c r="D271" s="201"/>
      <c r="E271" s="202"/>
      <c r="F271" s="204" t="s">
        <v>720</v>
      </c>
      <c r="G271" s="201">
        <v>0</v>
      </c>
      <c r="H271" s="201">
        <v>0.5</v>
      </c>
      <c r="I271" s="201">
        <f t="shared" si="24"/>
        <v>0</v>
      </c>
      <c r="J271" s="197"/>
    </row>
    <row r="272" spans="1:10" ht="12.75" customHeight="1">
      <c r="A272" s="201"/>
      <c r="B272" s="202"/>
      <c r="C272" s="201"/>
      <c r="D272" s="201"/>
      <c r="E272" s="202"/>
      <c r="F272" s="204" t="s">
        <v>721</v>
      </c>
      <c r="G272" s="201">
        <v>0</v>
      </c>
      <c r="H272" s="201">
        <v>0.5</v>
      </c>
      <c r="I272" s="201">
        <f t="shared" si="24"/>
        <v>0</v>
      </c>
      <c r="J272" s="197"/>
    </row>
    <row r="273" spans="1:10" ht="12.75" customHeight="1">
      <c r="A273" s="201"/>
      <c r="B273" s="202"/>
      <c r="C273" s="201"/>
      <c r="D273" s="201"/>
      <c r="E273" s="202"/>
      <c r="F273" s="204" t="s">
        <v>722</v>
      </c>
      <c r="G273" s="201">
        <v>0</v>
      </c>
      <c r="H273" s="201">
        <v>0.25</v>
      </c>
      <c r="I273" s="201">
        <f t="shared" si="24"/>
        <v>0</v>
      </c>
      <c r="J273" s="197"/>
    </row>
    <row r="274" spans="1:10" ht="12.75" customHeight="1">
      <c r="A274" s="201"/>
      <c r="B274" s="202"/>
      <c r="C274" s="201"/>
      <c r="D274" s="201"/>
      <c r="E274" s="202"/>
      <c r="F274" s="204" t="s">
        <v>723</v>
      </c>
      <c r="G274" s="201">
        <v>1456</v>
      </c>
      <c r="H274" s="201">
        <v>0.01</v>
      </c>
      <c r="I274" s="201">
        <f t="shared" si="24"/>
        <v>0.14560000000000001</v>
      </c>
      <c r="J274" s="197"/>
    </row>
    <row r="275" spans="1:10" ht="12.75" customHeight="1">
      <c r="A275" s="201"/>
      <c r="B275" s="202"/>
      <c r="C275" s="201"/>
      <c r="D275" s="201"/>
      <c r="E275" s="202"/>
      <c r="F275" s="204" t="s">
        <v>725</v>
      </c>
      <c r="G275" s="201">
        <v>0</v>
      </c>
      <c r="H275" s="201">
        <v>0.01</v>
      </c>
      <c r="I275" s="201">
        <f t="shared" si="24"/>
        <v>0</v>
      </c>
      <c r="J275" s="197"/>
    </row>
    <row r="276" spans="1:10" ht="12.75" customHeight="1">
      <c r="A276" s="201"/>
      <c r="B276" s="202"/>
      <c r="C276" s="201"/>
      <c r="D276" s="201"/>
      <c r="E276" s="202"/>
      <c r="F276" s="204" t="s">
        <v>726</v>
      </c>
      <c r="G276" s="201">
        <v>0</v>
      </c>
      <c r="H276" s="201">
        <v>3.5</v>
      </c>
      <c r="I276" s="201">
        <f t="shared" si="24"/>
        <v>0</v>
      </c>
      <c r="J276" s="197"/>
    </row>
    <row r="277" spans="1:10" ht="12.75" customHeight="1">
      <c r="A277" s="201"/>
      <c r="B277" s="202"/>
      <c r="C277" s="201"/>
      <c r="D277" s="201"/>
      <c r="E277" s="202"/>
      <c r="F277" s="204" t="s">
        <v>727</v>
      </c>
      <c r="G277" s="201">
        <v>0</v>
      </c>
      <c r="H277" s="201">
        <v>0.5</v>
      </c>
      <c r="I277" s="201">
        <f t="shared" si="24"/>
        <v>0</v>
      </c>
      <c r="J277" s="197"/>
    </row>
    <row r="278" spans="1:10" ht="12.75" customHeight="1">
      <c r="A278" s="285" t="s">
        <v>244</v>
      </c>
      <c r="B278" s="234"/>
      <c r="C278" s="234"/>
      <c r="D278" s="234"/>
      <c r="E278" s="234"/>
      <c r="F278" s="234"/>
      <c r="G278" s="234"/>
      <c r="H278" s="236"/>
      <c r="I278" s="206">
        <f>SUM(I268:I277)</f>
        <v>0.1457</v>
      </c>
      <c r="J278" s="197"/>
    </row>
    <row r="279" spans="1:10" ht="12.75" customHeight="1">
      <c r="A279" s="201">
        <f>A268+1</f>
        <v>26</v>
      </c>
      <c r="B279" s="202" t="s">
        <v>240</v>
      </c>
      <c r="C279" s="201" t="s">
        <v>714</v>
      </c>
      <c r="D279" s="201" t="s">
        <v>715</v>
      </c>
      <c r="E279" s="202" t="s">
        <v>764</v>
      </c>
      <c r="F279" s="203" t="s">
        <v>717</v>
      </c>
      <c r="G279" s="201">
        <v>0</v>
      </c>
      <c r="H279" s="201">
        <v>7.5</v>
      </c>
      <c r="I279" s="201">
        <f t="shared" ref="I279:I288" si="25">(G279*H279)/100</f>
        <v>0</v>
      </c>
      <c r="J279" s="197"/>
    </row>
    <row r="280" spans="1:10" ht="12.75" customHeight="1">
      <c r="A280" s="201"/>
      <c r="B280" s="202"/>
      <c r="C280" s="201"/>
      <c r="D280" s="201"/>
      <c r="E280" s="202"/>
      <c r="F280" s="204" t="s">
        <v>718</v>
      </c>
      <c r="G280" s="201">
        <v>1</v>
      </c>
      <c r="H280" s="201">
        <v>0.01</v>
      </c>
      <c r="I280" s="201">
        <f t="shared" si="25"/>
        <v>1E-4</v>
      </c>
      <c r="J280" s="197"/>
    </row>
    <row r="281" spans="1:10" ht="12.75" customHeight="1">
      <c r="A281" s="201"/>
      <c r="B281" s="202"/>
      <c r="C281" s="201"/>
      <c r="D281" s="201"/>
      <c r="E281" s="202"/>
      <c r="F281" s="204" t="s">
        <v>719</v>
      </c>
      <c r="G281" s="201">
        <v>0</v>
      </c>
      <c r="H281" s="201">
        <v>7.5</v>
      </c>
      <c r="I281" s="201">
        <f t="shared" si="25"/>
        <v>0</v>
      </c>
      <c r="J281" s="197"/>
    </row>
    <row r="282" spans="1:10" ht="12.75" customHeight="1">
      <c r="A282" s="201"/>
      <c r="B282" s="202"/>
      <c r="C282" s="201"/>
      <c r="D282" s="201"/>
      <c r="E282" s="202"/>
      <c r="F282" s="204" t="s">
        <v>720</v>
      </c>
      <c r="G282" s="201">
        <v>0</v>
      </c>
      <c r="H282" s="201">
        <v>0.5</v>
      </c>
      <c r="I282" s="201">
        <f t="shared" si="25"/>
        <v>0</v>
      </c>
      <c r="J282" s="197"/>
    </row>
    <row r="283" spans="1:10" ht="12.75" customHeight="1">
      <c r="A283" s="201"/>
      <c r="B283" s="202"/>
      <c r="C283" s="201"/>
      <c r="D283" s="201"/>
      <c r="E283" s="202"/>
      <c r="F283" s="204" t="s">
        <v>721</v>
      </c>
      <c r="G283" s="201">
        <v>0</v>
      </c>
      <c r="H283" s="201">
        <v>0.5</v>
      </c>
      <c r="I283" s="201">
        <f t="shared" si="25"/>
        <v>0</v>
      </c>
      <c r="J283" s="197"/>
    </row>
    <row r="284" spans="1:10" ht="12.75" customHeight="1">
      <c r="A284" s="201"/>
      <c r="B284" s="202"/>
      <c r="C284" s="201"/>
      <c r="D284" s="201"/>
      <c r="E284" s="202"/>
      <c r="F284" s="204" t="s">
        <v>722</v>
      </c>
      <c r="G284" s="201">
        <v>0</v>
      </c>
      <c r="H284" s="201">
        <v>0.25</v>
      </c>
      <c r="I284" s="201">
        <f t="shared" si="25"/>
        <v>0</v>
      </c>
      <c r="J284" s="197"/>
    </row>
    <row r="285" spans="1:10" ht="12.75" customHeight="1">
      <c r="A285" s="201"/>
      <c r="B285" s="202"/>
      <c r="C285" s="201"/>
      <c r="D285" s="201"/>
      <c r="E285" s="202"/>
      <c r="F285" s="204" t="s">
        <v>723</v>
      </c>
      <c r="G285" s="201">
        <v>1254</v>
      </c>
      <c r="H285" s="201">
        <v>0.01</v>
      </c>
      <c r="I285" s="201">
        <f t="shared" si="25"/>
        <v>0.12540000000000001</v>
      </c>
      <c r="J285" s="197"/>
    </row>
    <row r="286" spans="1:10" ht="12.75" customHeight="1">
      <c r="A286" s="201"/>
      <c r="B286" s="202"/>
      <c r="C286" s="201"/>
      <c r="D286" s="201"/>
      <c r="E286" s="202"/>
      <c r="F286" s="204" t="s">
        <v>725</v>
      </c>
      <c r="G286" s="201">
        <v>0</v>
      </c>
      <c r="H286" s="201">
        <v>0.01</v>
      </c>
      <c r="I286" s="201">
        <f t="shared" si="25"/>
        <v>0</v>
      </c>
      <c r="J286" s="197"/>
    </row>
    <row r="287" spans="1:10" ht="12.75" customHeight="1">
      <c r="A287" s="201"/>
      <c r="B287" s="202"/>
      <c r="C287" s="201"/>
      <c r="D287" s="201"/>
      <c r="E287" s="202"/>
      <c r="F287" s="204" t="s">
        <v>726</v>
      </c>
      <c r="G287" s="201">
        <v>0</v>
      </c>
      <c r="H287" s="201">
        <v>3.5</v>
      </c>
      <c r="I287" s="201">
        <f t="shared" si="25"/>
        <v>0</v>
      </c>
      <c r="J287" s="197"/>
    </row>
    <row r="288" spans="1:10" ht="12.75" customHeight="1">
      <c r="A288" s="201"/>
      <c r="B288" s="202"/>
      <c r="C288" s="201"/>
      <c r="D288" s="201"/>
      <c r="E288" s="202"/>
      <c r="F288" s="204" t="s">
        <v>727</v>
      </c>
      <c r="G288" s="201">
        <v>0</v>
      </c>
      <c r="H288" s="201">
        <v>0.5</v>
      </c>
      <c r="I288" s="201">
        <f t="shared" si="25"/>
        <v>0</v>
      </c>
      <c r="J288" s="197"/>
    </row>
    <row r="289" spans="1:10" ht="12.75" customHeight="1">
      <c r="A289" s="285" t="s">
        <v>244</v>
      </c>
      <c r="B289" s="234"/>
      <c r="C289" s="234"/>
      <c r="D289" s="234"/>
      <c r="E289" s="234"/>
      <c r="F289" s="234"/>
      <c r="G289" s="234"/>
      <c r="H289" s="236"/>
      <c r="I289" s="206">
        <f>SUM(I279:I288)</f>
        <v>0.1255</v>
      </c>
      <c r="J289" s="197"/>
    </row>
    <row r="290" spans="1:10" ht="12.75" customHeight="1">
      <c r="A290" s="201">
        <f>A279+1</f>
        <v>27</v>
      </c>
      <c r="B290" s="202" t="s">
        <v>240</v>
      </c>
      <c r="C290" s="201" t="s">
        <v>714</v>
      </c>
      <c r="D290" s="201" t="s">
        <v>715</v>
      </c>
      <c r="E290" s="202" t="s">
        <v>765</v>
      </c>
      <c r="F290" s="203" t="s">
        <v>717</v>
      </c>
      <c r="G290" s="201">
        <v>0</v>
      </c>
      <c r="H290" s="201">
        <v>7.5</v>
      </c>
      <c r="I290" s="201">
        <f t="shared" ref="I290:I299" si="26">(G290*H290)/100</f>
        <v>0</v>
      </c>
      <c r="J290" s="197"/>
    </row>
    <row r="291" spans="1:10" ht="12.75" customHeight="1">
      <c r="A291" s="201"/>
      <c r="B291" s="202"/>
      <c r="C291" s="201"/>
      <c r="D291" s="201"/>
      <c r="E291" s="202"/>
      <c r="F291" s="204" t="s">
        <v>718</v>
      </c>
      <c r="G291" s="201">
        <v>1</v>
      </c>
      <c r="H291" s="201">
        <v>0.01</v>
      </c>
      <c r="I291" s="201">
        <f t="shared" si="26"/>
        <v>1E-4</v>
      </c>
      <c r="J291" s="197"/>
    </row>
    <row r="292" spans="1:10" ht="12.75" customHeight="1">
      <c r="A292" s="201"/>
      <c r="B292" s="202"/>
      <c r="C292" s="201"/>
      <c r="D292" s="201"/>
      <c r="E292" s="202"/>
      <c r="F292" s="204" t="s">
        <v>719</v>
      </c>
      <c r="G292" s="201">
        <v>0</v>
      </c>
      <c r="H292" s="201">
        <v>7.5</v>
      </c>
      <c r="I292" s="201">
        <f t="shared" si="26"/>
        <v>0</v>
      </c>
      <c r="J292" s="197"/>
    </row>
    <row r="293" spans="1:10" ht="12.75" customHeight="1">
      <c r="A293" s="201"/>
      <c r="B293" s="202"/>
      <c r="C293" s="201"/>
      <c r="D293" s="201"/>
      <c r="E293" s="202"/>
      <c r="F293" s="204" t="s">
        <v>720</v>
      </c>
      <c r="G293" s="201">
        <v>0</v>
      </c>
      <c r="H293" s="201">
        <v>0.5</v>
      </c>
      <c r="I293" s="201">
        <f t="shared" si="26"/>
        <v>0</v>
      </c>
      <c r="J293" s="197"/>
    </row>
    <row r="294" spans="1:10" ht="12.75" customHeight="1">
      <c r="A294" s="201"/>
      <c r="B294" s="202"/>
      <c r="C294" s="201"/>
      <c r="D294" s="201"/>
      <c r="E294" s="202"/>
      <c r="F294" s="204" t="s">
        <v>721</v>
      </c>
      <c r="G294" s="201">
        <v>0</v>
      </c>
      <c r="H294" s="201">
        <v>0.5</v>
      </c>
      <c r="I294" s="201">
        <f t="shared" si="26"/>
        <v>0</v>
      </c>
      <c r="J294" s="197"/>
    </row>
    <row r="295" spans="1:10" ht="12.75" customHeight="1">
      <c r="A295" s="201"/>
      <c r="B295" s="202"/>
      <c r="C295" s="201"/>
      <c r="D295" s="201"/>
      <c r="E295" s="202"/>
      <c r="F295" s="204" t="s">
        <v>722</v>
      </c>
      <c r="G295" s="201">
        <v>0</v>
      </c>
      <c r="H295" s="201">
        <v>0.25</v>
      </c>
      <c r="I295" s="201">
        <f t="shared" si="26"/>
        <v>0</v>
      </c>
      <c r="J295" s="197"/>
    </row>
    <row r="296" spans="1:10" ht="12.75" customHeight="1">
      <c r="A296" s="201"/>
      <c r="B296" s="202"/>
      <c r="C296" s="201"/>
      <c r="D296" s="201"/>
      <c r="E296" s="202"/>
      <c r="F296" s="204" t="s">
        <v>723</v>
      </c>
      <c r="G296" s="201">
        <v>1478</v>
      </c>
      <c r="H296" s="201">
        <v>0.01</v>
      </c>
      <c r="I296" s="201">
        <f t="shared" si="26"/>
        <v>0.14780000000000001</v>
      </c>
      <c r="J296" s="197"/>
    </row>
    <row r="297" spans="1:10" ht="12.75" customHeight="1">
      <c r="A297" s="201"/>
      <c r="B297" s="202"/>
      <c r="C297" s="201"/>
      <c r="D297" s="201"/>
      <c r="E297" s="202"/>
      <c r="F297" s="204" t="s">
        <v>725</v>
      </c>
      <c r="G297" s="201">
        <v>0</v>
      </c>
      <c r="H297" s="201">
        <v>0.01</v>
      </c>
      <c r="I297" s="201">
        <f t="shared" si="26"/>
        <v>0</v>
      </c>
      <c r="J297" s="197"/>
    </row>
    <row r="298" spans="1:10" ht="12.75" customHeight="1">
      <c r="A298" s="201"/>
      <c r="B298" s="202"/>
      <c r="C298" s="201"/>
      <c r="D298" s="201"/>
      <c r="E298" s="202"/>
      <c r="F298" s="204" t="s">
        <v>726</v>
      </c>
      <c r="G298" s="201">
        <v>0</v>
      </c>
      <c r="H298" s="201">
        <v>3.5</v>
      </c>
      <c r="I298" s="201">
        <f t="shared" si="26"/>
        <v>0</v>
      </c>
      <c r="J298" s="197"/>
    </row>
    <row r="299" spans="1:10" ht="12.75" customHeight="1">
      <c r="A299" s="201"/>
      <c r="B299" s="202"/>
      <c r="C299" s="201"/>
      <c r="D299" s="201"/>
      <c r="E299" s="202"/>
      <c r="F299" s="204" t="s">
        <v>727</v>
      </c>
      <c r="G299" s="201">
        <v>0</v>
      </c>
      <c r="H299" s="201">
        <v>0.5</v>
      </c>
      <c r="I299" s="201">
        <f t="shared" si="26"/>
        <v>0</v>
      </c>
      <c r="J299" s="197"/>
    </row>
    <row r="300" spans="1:10" ht="12.75" customHeight="1">
      <c r="A300" s="285" t="s">
        <v>244</v>
      </c>
      <c r="B300" s="234"/>
      <c r="C300" s="234"/>
      <c r="D300" s="234"/>
      <c r="E300" s="234"/>
      <c r="F300" s="234"/>
      <c r="G300" s="234"/>
      <c r="H300" s="236"/>
      <c r="I300" s="206">
        <f>SUM(I290:I299)</f>
        <v>0.1479</v>
      </c>
      <c r="J300" s="197"/>
    </row>
    <row r="301" spans="1:10" ht="12.75" customHeight="1">
      <c r="A301" s="201">
        <f>A290+1</f>
        <v>28</v>
      </c>
      <c r="B301" s="202" t="s">
        <v>240</v>
      </c>
      <c r="C301" s="201" t="s">
        <v>714</v>
      </c>
      <c r="D301" s="201" t="s">
        <v>715</v>
      </c>
      <c r="E301" s="202" t="s">
        <v>766</v>
      </c>
      <c r="F301" s="203" t="s">
        <v>717</v>
      </c>
      <c r="G301" s="201">
        <v>0</v>
      </c>
      <c r="H301" s="201">
        <v>7.5</v>
      </c>
      <c r="I301" s="201">
        <f t="shared" ref="I301:I310" si="27">(G301*H301)/100</f>
        <v>0</v>
      </c>
      <c r="J301" s="197"/>
    </row>
    <row r="302" spans="1:10" ht="12.75" customHeight="1">
      <c r="A302" s="201"/>
      <c r="B302" s="202"/>
      <c r="C302" s="201"/>
      <c r="D302" s="201"/>
      <c r="E302" s="202"/>
      <c r="F302" s="204" t="s">
        <v>718</v>
      </c>
      <c r="G302" s="201">
        <v>1</v>
      </c>
      <c r="H302" s="201">
        <v>0.01</v>
      </c>
      <c r="I302" s="201">
        <f t="shared" si="27"/>
        <v>1E-4</v>
      </c>
      <c r="J302" s="197"/>
    </row>
    <row r="303" spans="1:10" ht="12.75" customHeight="1">
      <c r="A303" s="201"/>
      <c r="B303" s="202"/>
      <c r="C303" s="201"/>
      <c r="D303" s="201"/>
      <c r="E303" s="202"/>
      <c r="F303" s="204" t="s">
        <v>719</v>
      </c>
      <c r="G303" s="201">
        <v>0</v>
      </c>
      <c r="H303" s="201">
        <v>7.5</v>
      </c>
      <c r="I303" s="201">
        <f t="shared" si="27"/>
        <v>0</v>
      </c>
      <c r="J303" s="197"/>
    </row>
    <row r="304" spans="1:10" ht="12.75" customHeight="1">
      <c r="A304" s="201"/>
      <c r="B304" s="202"/>
      <c r="C304" s="201"/>
      <c r="D304" s="201"/>
      <c r="E304" s="202"/>
      <c r="F304" s="204" t="s">
        <v>720</v>
      </c>
      <c r="G304" s="201">
        <v>0</v>
      </c>
      <c r="H304" s="201">
        <v>0.5</v>
      </c>
      <c r="I304" s="201">
        <f t="shared" si="27"/>
        <v>0</v>
      </c>
      <c r="J304" s="197"/>
    </row>
    <row r="305" spans="1:10" ht="12.75" customHeight="1">
      <c r="A305" s="201"/>
      <c r="B305" s="202"/>
      <c r="C305" s="201"/>
      <c r="D305" s="201"/>
      <c r="E305" s="202"/>
      <c r="F305" s="204" t="s">
        <v>721</v>
      </c>
      <c r="G305" s="201">
        <v>0</v>
      </c>
      <c r="H305" s="201">
        <v>0.5</v>
      </c>
      <c r="I305" s="201">
        <f t="shared" si="27"/>
        <v>0</v>
      </c>
      <c r="J305" s="197"/>
    </row>
    <row r="306" spans="1:10" ht="12.75" customHeight="1">
      <c r="A306" s="201"/>
      <c r="B306" s="202"/>
      <c r="C306" s="201"/>
      <c r="D306" s="201"/>
      <c r="E306" s="202"/>
      <c r="F306" s="204" t="s">
        <v>722</v>
      </c>
      <c r="G306" s="201">
        <v>0</v>
      </c>
      <c r="H306" s="201">
        <v>0.25</v>
      </c>
      <c r="I306" s="201">
        <f t="shared" si="27"/>
        <v>0</v>
      </c>
      <c r="J306" s="197"/>
    </row>
    <row r="307" spans="1:10" ht="12.75" customHeight="1">
      <c r="A307" s="201"/>
      <c r="B307" s="202"/>
      <c r="C307" s="201"/>
      <c r="D307" s="201"/>
      <c r="E307" s="202"/>
      <c r="F307" s="204" t="s">
        <v>723</v>
      </c>
      <c r="G307" s="201">
        <v>1548</v>
      </c>
      <c r="H307" s="201">
        <v>0.01</v>
      </c>
      <c r="I307" s="201">
        <f t="shared" si="27"/>
        <v>0.15479999999999999</v>
      </c>
      <c r="J307" s="197"/>
    </row>
    <row r="308" spans="1:10" ht="12.75" customHeight="1">
      <c r="A308" s="201"/>
      <c r="B308" s="202"/>
      <c r="C308" s="201"/>
      <c r="D308" s="201"/>
      <c r="E308" s="202"/>
      <c r="F308" s="204" t="s">
        <v>725</v>
      </c>
      <c r="G308" s="201">
        <v>0</v>
      </c>
      <c r="H308" s="201">
        <v>0.01</v>
      </c>
      <c r="I308" s="201">
        <f t="shared" si="27"/>
        <v>0</v>
      </c>
      <c r="J308" s="197"/>
    </row>
    <row r="309" spans="1:10" ht="12.75" customHeight="1">
      <c r="A309" s="201"/>
      <c r="B309" s="202"/>
      <c r="C309" s="201"/>
      <c r="D309" s="201"/>
      <c r="E309" s="202"/>
      <c r="F309" s="204" t="s">
        <v>726</v>
      </c>
      <c r="G309" s="201">
        <v>0</v>
      </c>
      <c r="H309" s="201">
        <v>3.5</v>
      </c>
      <c r="I309" s="201">
        <f t="shared" si="27"/>
        <v>0</v>
      </c>
      <c r="J309" s="197"/>
    </row>
    <row r="310" spans="1:10" ht="12.75" customHeight="1">
      <c r="A310" s="201"/>
      <c r="B310" s="202"/>
      <c r="C310" s="201"/>
      <c r="D310" s="201"/>
      <c r="E310" s="202"/>
      <c r="F310" s="204" t="s">
        <v>727</v>
      </c>
      <c r="G310" s="201">
        <v>0</v>
      </c>
      <c r="H310" s="201">
        <v>0.5</v>
      </c>
      <c r="I310" s="201">
        <f t="shared" si="27"/>
        <v>0</v>
      </c>
      <c r="J310" s="197"/>
    </row>
    <row r="311" spans="1:10" ht="12.75" customHeight="1">
      <c r="A311" s="285" t="s">
        <v>244</v>
      </c>
      <c r="B311" s="234"/>
      <c r="C311" s="234"/>
      <c r="D311" s="234"/>
      <c r="E311" s="234"/>
      <c r="F311" s="234"/>
      <c r="G311" s="234"/>
      <c r="H311" s="236"/>
      <c r="I311" s="206">
        <f>SUM(I301:I310)</f>
        <v>0.15489999999999998</v>
      </c>
      <c r="J311" s="197"/>
    </row>
    <row r="312" spans="1:10" ht="12.75" customHeight="1">
      <c r="A312" s="201">
        <f>A301+1</f>
        <v>29</v>
      </c>
      <c r="B312" s="202" t="s">
        <v>240</v>
      </c>
      <c r="C312" s="201" t="s">
        <v>714</v>
      </c>
      <c r="D312" s="201" t="s">
        <v>715</v>
      </c>
      <c r="E312" s="202" t="s">
        <v>767</v>
      </c>
      <c r="F312" s="203" t="s">
        <v>717</v>
      </c>
      <c r="G312" s="201">
        <v>0</v>
      </c>
      <c r="H312" s="201">
        <v>7.5</v>
      </c>
      <c r="I312" s="201">
        <f t="shared" ref="I312:I321" si="28">(G312*H312)/100</f>
        <v>0</v>
      </c>
      <c r="J312" s="197"/>
    </row>
    <row r="313" spans="1:10" ht="12.75" customHeight="1">
      <c r="A313" s="201"/>
      <c r="B313" s="202"/>
      <c r="C313" s="201"/>
      <c r="D313" s="201"/>
      <c r="E313" s="202"/>
      <c r="F313" s="204" t="s">
        <v>718</v>
      </c>
      <c r="G313" s="201">
        <v>1</v>
      </c>
      <c r="H313" s="201">
        <v>0.01</v>
      </c>
      <c r="I313" s="201">
        <f t="shared" si="28"/>
        <v>1E-4</v>
      </c>
      <c r="J313" s="197"/>
    </row>
    <row r="314" spans="1:10" ht="12.75" customHeight="1">
      <c r="A314" s="201"/>
      <c r="B314" s="202"/>
      <c r="C314" s="201"/>
      <c r="D314" s="201"/>
      <c r="E314" s="202"/>
      <c r="F314" s="204" t="s">
        <v>719</v>
      </c>
      <c r="G314" s="201">
        <v>0</v>
      </c>
      <c r="H314" s="201">
        <v>7.5</v>
      </c>
      <c r="I314" s="201">
        <f t="shared" si="28"/>
        <v>0</v>
      </c>
      <c r="J314" s="197"/>
    </row>
    <row r="315" spans="1:10" ht="12.75" customHeight="1">
      <c r="A315" s="201"/>
      <c r="B315" s="202"/>
      <c r="C315" s="201"/>
      <c r="D315" s="201"/>
      <c r="E315" s="202"/>
      <c r="F315" s="204" t="s">
        <v>720</v>
      </c>
      <c r="G315" s="201">
        <v>0</v>
      </c>
      <c r="H315" s="201">
        <v>0.5</v>
      </c>
      <c r="I315" s="201">
        <f t="shared" si="28"/>
        <v>0</v>
      </c>
      <c r="J315" s="197"/>
    </row>
    <row r="316" spans="1:10" ht="12.75" customHeight="1">
      <c r="A316" s="201"/>
      <c r="B316" s="202"/>
      <c r="C316" s="201"/>
      <c r="D316" s="201"/>
      <c r="E316" s="202"/>
      <c r="F316" s="204" t="s">
        <v>721</v>
      </c>
      <c r="G316" s="201">
        <v>0</v>
      </c>
      <c r="H316" s="201">
        <v>0.5</v>
      </c>
      <c r="I316" s="201">
        <f t="shared" si="28"/>
        <v>0</v>
      </c>
      <c r="J316" s="197"/>
    </row>
    <row r="317" spans="1:10" ht="12.75" customHeight="1">
      <c r="A317" s="201"/>
      <c r="B317" s="202"/>
      <c r="C317" s="201"/>
      <c r="D317" s="201"/>
      <c r="E317" s="202"/>
      <c r="F317" s="204" t="s">
        <v>722</v>
      </c>
      <c r="G317" s="201">
        <v>0</v>
      </c>
      <c r="H317" s="201">
        <v>0.25</v>
      </c>
      <c r="I317" s="201">
        <f t="shared" si="28"/>
        <v>0</v>
      </c>
      <c r="J317" s="197"/>
    </row>
    <row r="318" spans="1:10" ht="12.75" customHeight="1">
      <c r="A318" s="201"/>
      <c r="B318" s="202"/>
      <c r="C318" s="201"/>
      <c r="D318" s="201"/>
      <c r="E318" s="202"/>
      <c r="F318" s="204" t="s">
        <v>723</v>
      </c>
      <c r="G318" s="201">
        <v>2347</v>
      </c>
      <c r="H318" s="201">
        <v>0.01</v>
      </c>
      <c r="I318" s="201">
        <f t="shared" si="28"/>
        <v>0.23469999999999999</v>
      </c>
      <c r="J318" s="197"/>
    </row>
    <row r="319" spans="1:10" ht="12.75" customHeight="1">
      <c r="A319" s="201"/>
      <c r="B319" s="202"/>
      <c r="C319" s="201"/>
      <c r="D319" s="201"/>
      <c r="E319" s="202"/>
      <c r="F319" s="204" t="s">
        <v>725</v>
      </c>
      <c r="G319" s="201">
        <v>0</v>
      </c>
      <c r="H319" s="201">
        <v>0.01</v>
      </c>
      <c r="I319" s="201">
        <f t="shared" si="28"/>
        <v>0</v>
      </c>
      <c r="J319" s="197"/>
    </row>
    <row r="320" spans="1:10" ht="12.75" customHeight="1">
      <c r="A320" s="201"/>
      <c r="B320" s="202"/>
      <c r="C320" s="201"/>
      <c r="D320" s="201"/>
      <c r="E320" s="202"/>
      <c r="F320" s="204" t="s">
        <v>726</v>
      </c>
      <c r="G320" s="201">
        <v>0</v>
      </c>
      <c r="H320" s="201">
        <v>3.5</v>
      </c>
      <c r="I320" s="201">
        <f t="shared" si="28"/>
        <v>0</v>
      </c>
      <c r="J320" s="197"/>
    </row>
    <row r="321" spans="1:10" ht="12.75" customHeight="1">
      <c r="A321" s="201"/>
      <c r="B321" s="202"/>
      <c r="C321" s="201"/>
      <c r="D321" s="201"/>
      <c r="E321" s="202"/>
      <c r="F321" s="204" t="s">
        <v>727</v>
      </c>
      <c r="G321" s="201">
        <v>0</v>
      </c>
      <c r="H321" s="201">
        <v>0.5</v>
      </c>
      <c r="I321" s="201">
        <f t="shared" si="28"/>
        <v>0</v>
      </c>
      <c r="J321" s="197"/>
    </row>
    <row r="322" spans="1:10" ht="12.75" customHeight="1">
      <c r="A322" s="285" t="s">
        <v>244</v>
      </c>
      <c r="B322" s="234"/>
      <c r="C322" s="234"/>
      <c r="D322" s="234"/>
      <c r="E322" s="234"/>
      <c r="F322" s="234"/>
      <c r="G322" s="234"/>
      <c r="H322" s="236"/>
      <c r="I322" s="206">
        <f>SUM(I312:I321)</f>
        <v>0.23479999999999998</v>
      </c>
      <c r="J322" s="197"/>
    </row>
    <row r="323" spans="1:10" ht="12.75" customHeight="1">
      <c r="A323" s="201">
        <f>A312+1</f>
        <v>30</v>
      </c>
      <c r="B323" s="202" t="s">
        <v>240</v>
      </c>
      <c r="C323" s="201" t="s">
        <v>714</v>
      </c>
      <c r="D323" s="201" t="s">
        <v>715</v>
      </c>
      <c r="E323" s="202" t="s">
        <v>768</v>
      </c>
      <c r="F323" s="203" t="s">
        <v>717</v>
      </c>
      <c r="G323" s="201">
        <v>0</v>
      </c>
      <c r="H323" s="201">
        <v>7.5</v>
      </c>
      <c r="I323" s="201">
        <f t="shared" ref="I323:I332" si="29">(G323*H323)/100</f>
        <v>0</v>
      </c>
      <c r="J323" s="197"/>
    </row>
    <row r="324" spans="1:10" ht="12.75" customHeight="1">
      <c r="A324" s="201"/>
      <c r="B324" s="202"/>
      <c r="C324" s="201"/>
      <c r="D324" s="201"/>
      <c r="E324" s="202"/>
      <c r="F324" s="204" t="s">
        <v>718</v>
      </c>
      <c r="G324" s="201">
        <v>1</v>
      </c>
      <c r="H324" s="201">
        <v>0.01</v>
      </c>
      <c r="I324" s="201">
        <f t="shared" si="29"/>
        <v>1E-4</v>
      </c>
      <c r="J324" s="197"/>
    </row>
    <row r="325" spans="1:10" ht="12.75" customHeight="1">
      <c r="A325" s="201"/>
      <c r="B325" s="202"/>
      <c r="C325" s="201"/>
      <c r="D325" s="201"/>
      <c r="E325" s="202"/>
      <c r="F325" s="204" t="s">
        <v>719</v>
      </c>
      <c r="G325" s="201">
        <v>0</v>
      </c>
      <c r="H325" s="201">
        <v>7.5</v>
      </c>
      <c r="I325" s="201">
        <f t="shared" si="29"/>
        <v>0</v>
      </c>
      <c r="J325" s="197"/>
    </row>
    <row r="326" spans="1:10" ht="12.75" customHeight="1">
      <c r="A326" s="201"/>
      <c r="B326" s="202"/>
      <c r="C326" s="201"/>
      <c r="D326" s="201"/>
      <c r="E326" s="202"/>
      <c r="F326" s="204" t="s">
        <v>720</v>
      </c>
      <c r="G326" s="201">
        <v>0</v>
      </c>
      <c r="H326" s="201">
        <v>0.5</v>
      </c>
      <c r="I326" s="201">
        <f t="shared" si="29"/>
        <v>0</v>
      </c>
      <c r="J326" s="197"/>
    </row>
    <row r="327" spans="1:10" ht="12.75" customHeight="1">
      <c r="A327" s="201"/>
      <c r="B327" s="202"/>
      <c r="C327" s="201"/>
      <c r="D327" s="201"/>
      <c r="E327" s="202"/>
      <c r="F327" s="204" t="s">
        <v>721</v>
      </c>
      <c r="G327" s="201">
        <v>0</v>
      </c>
      <c r="H327" s="201">
        <v>0.5</v>
      </c>
      <c r="I327" s="201">
        <f t="shared" si="29"/>
        <v>0</v>
      </c>
      <c r="J327" s="197"/>
    </row>
    <row r="328" spans="1:10" ht="12.75" customHeight="1">
      <c r="A328" s="201"/>
      <c r="B328" s="202"/>
      <c r="C328" s="201"/>
      <c r="D328" s="201"/>
      <c r="E328" s="202"/>
      <c r="F328" s="204" t="s">
        <v>722</v>
      </c>
      <c r="G328" s="201">
        <v>0</v>
      </c>
      <c r="H328" s="201">
        <v>0.25</v>
      </c>
      <c r="I328" s="201">
        <f t="shared" si="29"/>
        <v>0</v>
      </c>
      <c r="J328" s="197"/>
    </row>
    <row r="329" spans="1:10" ht="12.75" customHeight="1">
      <c r="A329" s="201"/>
      <c r="B329" s="202"/>
      <c r="C329" s="201"/>
      <c r="D329" s="201"/>
      <c r="E329" s="202"/>
      <c r="F329" s="204" t="s">
        <v>723</v>
      </c>
      <c r="G329" s="201">
        <v>2598</v>
      </c>
      <c r="H329" s="201">
        <v>0.01</v>
      </c>
      <c r="I329" s="201">
        <f t="shared" si="29"/>
        <v>0.25980000000000003</v>
      </c>
      <c r="J329" s="197"/>
    </row>
    <row r="330" spans="1:10" ht="12.75" customHeight="1">
      <c r="A330" s="201"/>
      <c r="B330" s="202"/>
      <c r="C330" s="201"/>
      <c r="D330" s="201"/>
      <c r="E330" s="202"/>
      <c r="F330" s="204" t="s">
        <v>725</v>
      </c>
      <c r="G330" s="201">
        <v>0</v>
      </c>
      <c r="H330" s="201">
        <v>0.01</v>
      </c>
      <c r="I330" s="201">
        <f t="shared" si="29"/>
        <v>0</v>
      </c>
      <c r="J330" s="197"/>
    </row>
    <row r="331" spans="1:10" ht="12.75" customHeight="1">
      <c r="A331" s="201"/>
      <c r="B331" s="202"/>
      <c r="C331" s="201"/>
      <c r="D331" s="201"/>
      <c r="E331" s="202"/>
      <c r="F331" s="204" t="s">
        <v>726</v>
      </c>
      <c r="G331" s="201">
        <v>0</v>
      </c>
      <c r="H331" s="201">
        <v>3.5</v>
      </c>
      <c r="I331" s="201">
        <f t="shared" si="29"/>
        <v>0</v>
      </c>
      <c r="J331" s="197"/>
    </row>
    <row r="332" spans="1:10" ht="12.75" customHeight="1">
      <c r="A332" s="201"/>
      <c r="B332" s="202"/>
      <c r="C332" s="201"/>
      <c r="D332" s="201"/>
      <c r="E332" s="202"/>
      <c r="F332" s="204" t="s">
        <v>727</v>
      </c>
      <c r="G332" s="201">
        <v>0</v>
      </c>
      <c r="H332" s="201">
        <v>0.5</v>
      </c>
      <c r="I332" s="201">
        <f t="shared" si="29"/>
        <v>0</v>
      </c>
      <c r="J332" s="197"/>
    </row>
    <row r="333" spans="1:10" ht="12.75" customHeight="1">
      <c r="A333" s="285" t="s">
        <v>244</v>
      </c>
      <c r="B333" s="234"/>
      <c r="C333" s="234"/>
      <c r="D333" s="234"/>
      <c r="E333" s="234"/>
      <c r="F333" s="234"/>
      <c r="G333" s="234"/>
      <c r="H333" s="236"/>
      <c r="I333" s="206">
        <f>SUM(I323:I332)</f>
        <v>0.25990000000000002</v>
      </c>
      <c r="J333" s="197"/>
    </row>
    <row r="334" spans="1:10" ht="12.75" customHeight="1">
      <c r="A334" s="201">
        <f>A323+1</f>
        <v>31</v>
      </c>
      <c r="B334" s="202" t="s">
        <v>240</v>
      </c>
      <c r="C334" s="201" t="s">
        <v>714</v>
      </c>
      <c r="D334" s="201" t="s">
        <v>715</v>
      </c>
      <c r="E334" s="202" t="s">
        <v>769</v>
      </c>
      <c r="F334" s="203" t="s">
        <v>717</v>
      </c>
      <c r="G334" s="201">
        <v>0</v>
      </c>
      <c r="H334" s="201">
        <v>7.5</v>
      </c>
      <c r="I334" s="201">
        <f t="shared" ref="I334:I343" si="30">(G334*H334)/100</f>
        <v>0</v>
      </c>
      <c r="J334" s="197"/>
    </row>
    <row r="335" spans="1:10" ht="12.75" customHeight="1">
      <c r="A335" s="201"/>
      <c r="B335" s="202"/>
      <c r="C335" s="201"/>
      <c r="D335" s="201"/>
      <c r="E335" s="202"/>
      <c r="F335" s="204" t="s">
        <v>718</v>
      </c>
      <c r="G335" s="201">
        <v>1</v>
      </c>
      <c r="H335" s="201">
        <v>0.01</v>
      </c>
      <c r="I335" s="201">
        <f t="shared" si="30"/>
        <v>1E-4</v>
      </c>
      <c r="J335" s="197"/>
    </row>
    <row r="336" spans="1:10" ht="12.75" customHeight="1">
      <c r="A336" s="201"/>
      <c r="B336" s="202"/>
      <c r="C336" s="201"/>
      <c r="D336" s="201"/>
      <c r="E336" s="202"/>
      <c r="F336" s="204" t="s">
        <v>719</v>
      </c>
      <c r="G336" s="201">
        <v>0</v>
      </c>
      <c r="H336" s="201">
        <v>7.5</v>
      </c>
      <c r="I336" s="201">
        <f t="shared" si="30"/>
        <v>0</v>
      </c>
      <c r="J336" s="197"/>
    </row>
    <row r="337" spans="1:10" ht="12.75" customHeight="1">
      <c r="A337" s="201"/>
      <c r="B337" s="202"/>
      <c r="C337" s="201"/>
      <c r="D337" s="201"/>
      <c r="E337" s="202"/>
      <c r="F337" s="204" t="s">
        <v>720</v>
      </c>
      <c r="G337" s="201">
        <v>0</v>
      </c>
      <c r="H337" s="201">
        <v>0.5</v>
      </c>
      <c r="I337" s="201">
        <f t="shared" si="30"/>
        <v>0</v>
      </c>
      <c r="J337" s="197"/>
    </row>
    <row r="338" spans="1:10" ht="12.75" customHeight="1">
      <c r="A338" s="201"/>
      <c r="B338" s="202"/>
      <c r="C338" s="201"/>
      <c r="D338" s="201"/>
      <c r="E338" s="202"/>
      <c r="F338" s="204" t="s">
        <v>721</v>
      </c>
      <c r="G338" s="201">
        <v>0</v>
      </c>
      <c r="H338" s="201">
        <v>0.5</v>
      </c>
      <c r="I338" s="201">
        <f t="shared" si="30"/>
        <v>0</v>
      </c>
      <c r="J338" s="197"/>
    </row>
    <row r="339" spans="1:10" ht="12.75" customHeight="1">
      <c r="A339" s="201"/>
      <c r="B339" s="202"/>
      <c r="C339" s="201"/>
      <c r="D339" s="201"/>
      <c r="E339" s="202"/>
      <c r="F339" s="204" t="s">
        <v>722</v>
      </c>
      <c r="G339" s="201">
        <v>0</v>
      </c>
      <c r="H339" s="201">
        <v>0.25</v>
      </c>
      <c r="I339" s="201">
        <f t="shared" si="30"/>
        <v>0</v>
      </c>
      <c r="J339" s="197"/>
    </row>
    <row r="340" spans="1:10" ht="12.75" customHeight="1">
      <c r="A340" s="201"/>
      <c r="B340" s="202"/>
      <c r="C340" s="201"/>
      <c r="D340" s="201"/>
      <c r="E340" s="202"/>
      <c r="F340" s="204" t="s">
        <v>723</v>
      </c>
      <c r="G340" s="201">
        <v>2456</v>
      </c>
      <c r="H340" s="201">
        <v>0.01</v>
      </c>
      <c r="I340" s="201">
        <f t="shared" si="30"/>
        <v>0.24560000000000001</v>
      </c>
      <c r="J340" s="197"/>
    </row>
    <row r="341" spans="1:10" ht="12.75" customHeight="1">
      <c r="A341" s="201"/>
      <c r="B341" s="202"/>
      <c r="C341" s="201"/>
      <c r="D341" s="201"/>
      <c r="E341" s="202"/>
      <c r="F341" s="204" t="s">
        <v>725</v>
      </c>
      <c r="G341" s="201">
        <v>0</v>
      </c>
      <c r="H341" s="201">
        <v>0.01</v>
      </c>
      <c r="I341" s="201">
        <f t="shared" si="30"/>
        <v>0</v>
      </c>
      <c r="J341" s="197"/>
    </row>
    <row r="342" spans="1:10" ht="12.75" customHeight="1">
      <c r="A342" s="201"/>
      <c r="B342" s="202"/>
      <c r="C342" s="201"/>
      <c r="D342" s="201"/>
      <c r="E342" s="202"/>
      <c r="F342" s="204" t="s">
        <v>726</v>
      </c>
      <c r="G342" s="201">
        <v>0</v>
      </c>
      <c r="H342" s="201">
        <v>3.5</v>
      </c>
      <c r="I342" s="201">
        <f t="shared" si="30"/>
        <v>0</v>
      </c>
      <c r="J342" s="197"/>
    </row>
    <row r="343" spans="1:10" ht="12.75" customHeight="1">
      <c r="A343" s="201"/>
      <c r="B343" s="202"/>
      <c r="C343" s="201"/>
      <c r="D343" s="201"/>
      <c r="E343" s="202"/>
      <c r="F343" s="204" t="s">
        <v>727</v>
      </c>
      <c r="G343" s="201">
        <v>0</v>
      </c>
      <c r="H343" s="201">
        <v>0.5</v>
      </c>
      <c r="I343" s="201">
        <f t="shared" si="30"/>
        <v>0</v>
      </c>
      <c r="J343" s="197"/>
    </row>
    <row r="344" spans="1:10" ht="12.75" customHeight="1">
      <c r="A344" s="285" t="s">
        <v>244</v>
      </c>
      <c r="B344" s="234"/>
      <c r="C344" s="234"/>
      <c r="D344" s="234"/>
      <c r="E344" s="234"/>
      <c r="F344" s="234"/>
      <c r="G344" s="234"/>
      <c r="H344" s="236"/>
      <c r="I344" s="206">
        <f>SUM(I334:I343)</f>
        <v>0.2457</v>
      </c>
      <c r="J344" s="197"/>
    </row>
    <row r="345" spans="1:10" ht="12.75" customHeight="1">
      <c r="A345" s="201">
        <f>A334+1</f>
        <v>32</v>
      </c>
      <c r="B345" s="202" t="s">
        <v>240</v>
      </c>
      <c r="C345" s="201" t="s">
        <v>714</v>
      </c>
      <c r="D345" s="201" t="s">
        <v>715</v>
      </c>
      <c r="E345" s="202" t="s">
        <v>770</v>
      </c>
      <c r="F345" s="203" t="s">
        <v>717</v>
      </c>
      <c r="G345" s="201">
        <v>0</v>
      </c>
      <c r="H345" s="201">
        <v>7.5</v>
      </c>
      <c r="I345" s="201">
        <f t="shared" ref="I345:I354" si="31">(G345*H345)/100</f>
        <v>0</v>
      </c>
      <c r="J345" s="197"/>
    </row>
    <row r="346" spans="1:10" ht="12.75" customHeight="1">
      <c r="A346" s="201"/>
      <c r="B346" s="202"/>
      <c r="C346" s="201"/>
      <c r="D346" s="201"/>
      <c r="E346" s="202"/>
      <c r="F346" s="204" t="s">
        <v>718</v>
      </c>
      <c r="G346" s="201">
        <v>1</v>
      </c>
      <c r="H346" s="201">
        <v>0.01</v>
      </c>
      <c r="I346" s="201">
        <f t="shared" si="31"/>
        <v>1E-4</v>
      </c>
      <c r="J346" s="197"/>
    </row>
    <row r="347" spans="1:10" ht="12.75" customHeight="1">
      <c r="A347" s="201"/>
      <c r="B347" s="202"/>
      <c r="C347" s="201"/>
      <c r="D347" s="201"/>
      <c r="E347" s="202"/>
      <c r="F347" s="204" t="s">
        <v>719</v>
      </c>
      <c r="G347" s="201">
        <v>0</v>
      </c>
      <c r="H347" s="201">
        <v>7.5</v>
      </c>
      <c r="I347" s="201">
        <f t="shared" si="31"/>
        <v>0</v>
      </c>
      <c r="J347" s="197"/>
    </row>
    <row r="348" spans="1:10" ht="12.75" customHeight="1">
      <c r="A348" s="201"/>
      <c r="B348" s="202"/>
      <c r="C348" s="201"/>
      <c r="D348" s="201"/>
      <c r="E348" s="202"/>
      <c r="F348" s="204" t="s">
        <v>720</v>
      </c>
      <c r="G348" s="201">
        <v>0</v>
      </c>
      <c r="H348" s="201">
        <v>0.5</v>
      </c>
      <c r="I348" s="201">
        <f t="shared" si="31"/>
        <v>0</v>
      </c>
      <c r="J348" s="197"/>
    </row>
    <row r="349" spans="1:10" ht="12.75" customHeight="1">
      <c r="A349" s="201"/>
      <c r="B349" s="202"/>
      <c r="C349" s="201"/>
      <c r="D349" s="201"/>
      <c r="E349" s="202"/>
      <c r="F349" s="204" t="s">
        <v>721</v>
      </c>
      <c r="G349" s="201">
        <v>0</v>
      </c>
      <c r="H349" s="201">
        <v>0.5</v>
      </c>
      <c r="I349" s="201">
        <f t="shared" si="31"/>
        <v>0</v>
      </c>
      <c r="J349" s="197"/>
    </row>
    <row r="350" spans="1:10" ht="12.75" customHeight="1">
      <c r="A350" s="201"/>
      <c r="B350" s="202"/>
      <c r="C350" s="201"/>
      <c r="D350" s="201"/>
      <c r="E350" s="202"/>
      <c r="F350" s="204" t="s">
        <v>722</v>
      </c>
      <c r="G350" s="201">
        <v>0</v>
      </c>
      <c r="H350" s="201">
        <v>0.25</v>
      </c>
      <c r="I350" s="201">
        <f t="shared" si="31"/>
        <v>0</v>
      </c>
      <c r="J350" s="197"/>
    </row>
    <row r="351" spans="1:10" ht="12.75" customHeight="1">
      <c r="A351" s="201"/>
      <c r="B351" s="202"/>
      <c r="C351" s="201"/>
      <c r="D351" s="201"/>
      <c r="E351" s="202"/>
      <c r="F351" s="204" t="s">
        <v>723</v>
      </c>
      <c r="G351" s="201">
        <v>2258</v>
      </c>
      <c r="H351" s="201">
        <v>0.01</v>
      </c>
      <c r="I351" s="201">
        <f t="shared" si="31"/>
        <v>0.22580000000000003</v>
      </c>
      <c r="J351" s="197"/>
    </row>
    <row r="352" spans="1:10" ht="12.75" customHeight="1">
      <c r="A352" s="201"/>
      <c r="B352" s="202"/>
      <c r="C352" s="201"/>
      <c r="D352" s="201"/>
      <c r="E352" s="202"/>
      <c r="F352" s="204" t="s">
        <v>725</v>
      </c>
      <c r="G352" s="201">
        <v>0</v>
      </c>
      <c r="H352" s="201">
        <v>0.01</v>
      </c>
      <c r="I352" s="201">
        <f t="shared" si="31"/>
        <v>0</v>
      </c>
      <c r="J352" s="197"/>
    </row>
    <row r="353" spans="1:10" ht="12.75" customHeight="1">
      <c r="A353" s="201"/>
      <c r="B353" s="202"/>
      <c r="C353" s="201"/>
      <c r="D353" s="201"/>
      <c r="E353" s="202"/>
      <c r="F353" s="204" t="s">
        <v>726</v>
      </c>
      <c r="G353" s="201">
        <v>0</v>
      </c>
      <c r="H353" s="201">
        <v>3.5</v>
      </c>
      <c r="I353" s="201">
        <f t="shared" si="31"/>
        <v>0</v>
      </c>
      <c r="J353" s="197"/>
    </row>
    <row r="354" spans="1:10" ht="12.75" customHeight="1">
      <c r="A354" s="201"/>
      <c r="B354" s="202"/>
      <c r="C354" s="201"/>
      <c r="D354" s="201"/>
      <c r="E354" s="202"/>
      <c r="F354" s="204" t="s">
        <v>727</v>
      </c>
      <c r="G354" s="201">
        <v>0</v>
      </c>
      <c r="H354" s="201">
        <v>0.5</v>
      </c>
      <c r="I354" s="201">
        <f t="shared" si="31"/>
        <v>0</v>
      </c>
      <c r="J354" s="197"/>
    </row>
    <row r="355" spans="1:10" ht="12.75" customHeight="1">
      <c r="A355" s="285" t="s">
        <v>244</v>
      </c>
      <c r="B355" s="234"/>
      <c r="C355" s="234"/>
      <c r="D355" s="234"/>
      <c r="E355" s="234"/>
      <c r="F355" s="234"/>
      <c r="G355" s="234"/>
      <c r="H355" s="236"/>
      <c r="I355" s="206">
        <f>SUM(I345:I354)</f>
        <v>0.22590000000000002</v>
      </c>
      <c r="J355" s="197"/>
    </row>
    <row r="356" spans="1:10" ht="12.75" customHeight="1">
      <c r="A356" s="201">
        <f>A345+1</f>
        <v>33</v>
      </c>
      <c r="B356" s="202" t="s">
        <v>240</v>
      </c>
      <c r="C356" s="201" t="s">
        <v>714</v>
      </c>
      <c r="D356" s="201" t="s">
        <v>715</v>
      </c>
      <c r="E356" s="202" t="s">
        <v>771</v>
      </c>
      <c r="F356" s="203" t="s">
        <v>717</v>
      </c>
      <c r="G356" s="201">
        <v>0</v>
      </c>
      <c r="H356" s="201">
        <v>7.5</v>
      </c>
      <c r="I356" s="201">
        <f t="shared" ref="I356:I365" si="32">(G356*H356)/100</f>
        <v>0</v>
      </c>
      <c r="J356" s="197"/>
    </row>
    <row r="357" spans="1:10" ht="12.75" customHeight="1">
      <c r="A357" s="201"/>
      <c r="B357" s="202"/>
      <c r="C357" s="201"/>
      <c r="D357" s="201"/>
      <c r="E357" s="202"/>
      <c r="F357" s="204" t="s">
        <v>718</v>
      </c>
      <c r="G357" s="201">
        <v>1</v>
      </c>
      <c r="H357" s="201">
        <v>0.01</v>
      </c>
      <c r="I357" s="201">
        <f t="shared" si="32"/>
        <v>1E-4</v>
      </c>
      <c r="J357" s="197"/>
    </row>
    <row r="358" spans="1:10" ht="12.75" customHeight="1">
      <c r="A358" s="201"/>
      <c r="B358" s="202"/>
      <c r="C358" s="201"/>
      <c r="D358" s="201"/>
      <c r="E358" s="202"/>
      <c r="F358" s="204" t="s">
        <v>719</v>
      </c>
      <c r="G358" s="201">
        <v>0</v>
      </c>
      <c r="H358" s="201">
        <v>7.5</v>
      </c>
      <c r="I358" s="201">
        <f t="shared" si="32"/>
        <v>0</v>
      </c>
      <c r="J358" s="197"/>
    </row>
    <row r="359" spans="1:10" ht="12.75" customHeight="1">
      <c r="A359" s="201"/>
      <c r="B359" s="202"/>
      <c r="C359" s="201"/>
      <c r="D359" s="201"/>
      <c r="E359" s="202"/>
      <c r="F359" s="204" t="s">
        <v>720</v>
      </c>
      <c r="G359" s="201">
        <v>0</v>
      </c>
      <c r="H359" s="201">
        <v>0.5</v>
      </c>
      <c r="I359" s="201">
        <f t="shared" si="32"/>
        <v>0</v>
      </c>
      <c r="J359" s="197"/>
    </row>
    <row r="360" spans="1:10" ht="12.75" customHeight="1">
      <c r="A360" s="201"/>
      <c r="B360" s="202"/>
      <c r="C360" s="201"/>
      <c r="D360" s="201"/>
      <c r="E360" s="202"/>
      <c r="F360" s="204" t="s">
        <v>721</v>
      </c>
      <c r="G360" s="201">
        <v>0</v>
      </c>
      <c r="H360" s="201">
        <v>0.5</v>
      </c>
      <c r="I360" s="201">
        <f t="shared" si="32"/>
        <v>0</v>
      </c>
      <c r="J360" s="197"/>
    </row>
    <row r="361" spans="1:10" ht="12.75" customHeight="1">
      <c r="A361" s="201"/>
      <c r="B361" s="202"/>
      <c r="C361" s="201"/>
      <c r="D361" s="201"/>
      <c r="E361" s="202"/>
      <c r="F361" s="204" t="s">
        <v>722</v>
      </c>
      <c r="G361" s="201">
        <v>0</v>
      </c>
      <c r="H361" s="201">
        <v>0.25</v>
      </c>
      <c r="I361" s="201">
        <f t="shared" si="32"/>
        <v>0</v>
      </c>
      <c r="J361" s="197"/>
    </row>
    <row r="362" spans="1:10" ht="12.75" customHeight="1">
      <c r="A362" s="201"/>
      <c r="B362" s="202"/>
      <c r="C362" s="201"/>
      <c r="D362" s="201"/>
      <c r="E362" s="202"/>
      <c r="F362" s="204" t="s">
        <v>723</v>
      </c>
      <c r="G362" s="201">
        <v>2300</v>
      </c>
      <c r="H362" s="201">
        <v>0.01</v>
      </c>
      <c r="I362" s="201">
        <f t="shared" si="32"/>
        <v>0.23</v>
      </c>
      <c r="J362" s="197"/>
    </row>
    <row r="363" spans="1:10" ht="12.75" customHeight="1">
      <c r="A363" s="201"/>
      <c r="B363" s="202"/>
      <c r="C363" s="201"/>
      <c r="D363" s="201"/>
      <c r="E363" s="202"/>
      <c r="F363" s="204" t="s">
        <v>725</v>
      </c>
      <c r="G363" s="201">
        <v>0</v>
      </c>
      <c r="H363" s="201">
        <v>0.01</v>
      </c>
      <c r="I363" s="201">
        <f t="shared" si="32"/>
        <v>0</v>
      </c>
      <c r="J363" s="197"/>
    </row>
    <row r="364" spans="1:10" ht="12.75" customHeight="1">
      <c r="A364" s="201"/>
      <c r="B364" s="202"/>
      <c r="C364" s="201"/>
      <c r="D364" s="201"/>
      <c r="E364" s="202"/>
      <c r="F364" s="204" t="s">
        <v>726</v>
      </c>
      <c r="G364" s="201">
        <v>0</v>
      </c>
      <c r="H364" s="201">
        <v>3.5</v>
      </c>
      <c r="I364" s="201">
        <f t="shared" si="32"/>
        <v>0</v>
      </c>
      <c r="J364" s="197"/>
    </row>
    <row r="365" spans="1:10" ht="12.75" customHeight="1">
      <c r="A365" s="201"/>
      <c r="B365" s="202"/>
      <c r="C365" s="201"/>
      <c r="D365" s="201"/>
      <c r="E365" s="202"/>
      <c r="F365" s="204" t="s">
        <v>727</v>
      </c>
      <c r="G365" s="201">
        <v>0</v>
      </c>
      <c r="H365" s="201">
        <v>0.5</v>
      </c>
      <c r="I365" s="201">
        <f t="shared" si="32"/>
        <v>0</v>
      </c>
      <c r="J365" s="197"/>
    </row>
    <row r="366" spans="1:10" ht="12.75" customHeight="1">
      <c r="A366" s="285" t="s">
        <v>244</v>
      </c>
      <c r="B366" s="234"/>
      <c r="C366" s="234"/>
      <c r="D366" s="234"/>
      <c r="E366" s="234"/>
      <c r="F366" s="234"/>
      <c r="G366" s="234"/>
      <c r="H366" s="236"/>
      <c r="I366" s="206">
        <f>SUM(I356:I365)</f>
        <v>0.2301</v>
      </c>
      <c r="J366" s="197"/>
    </row>
    <row r="367" spans="1:10" ht="12.75" customHeight="1">
      <c r="A367" s="201">
        <f>A356+1</f>
        <v>34</v>
      </c>
      <c r="B367" s="202" t="s">
        <v>240</v>
      </c>
      <c r="C367" s="201" t="s">
        <v>714</v>
      </c>
      <c r="D367" s="201" t="s">
        <v>715</v>
      </c>
      <c r="E367" s="202" t="s">
        <v>772</v>
      </c>
      <c r="F367" s="203" t="s">
        <v>717</v>
      </c>
      <c r="G367" s="201">
        <v>0</v>
      </c>
      <c r="H367" s="201">
        <v>7.5</v>
      </c>
      <c r="I367" s="201">
        <f t="shared" ref="I367:I376" si="33">(G367*H367)/100</f>
        <v>0</v>
      </c>
      <c r="J367" s="197"/>
    </row>
    <row r="368" spans="1:10" ht="12.75" customHeight="1">
      <c r="A368" s="201"/>
      <c r="B368" s="202"/>
      <c r="C368" s="201"/>
      <c r="D368" s="201"/>
      <c r="E368" s="202"/>
      <c r="F368" s="204" t="s">
        <v>718</v>
      </c>
      <c r="G368" s="201">
        <v>2</v>
      </c>
      <c r="H368" s="201">
        <v>0.01</v>
      </c>
      <c r="I368" s="201">
        <f t="shared" si="33"/>
        <v>2.0000000000000001E-4</v>
      </c>
      <c r="J368" s="197"/>
    </row>
    <row r="369" spans="1:10" ht="12.75" customHeight="1">
      <c r="A369" s="201"/>
      <c r="B369" s="202"/>
      <c r="C369" s="201"/>
      <c r="D369" s="201"/>
      <c r="E369" s="202"/>
      <c r="F369" s="204" t="s">
        <v>719</v>
      </c>
      <c r="G369" s="201">
        <v>0</v>
      </c>
      <c r="H369" s="201">
        <v>7.5</v>
      </c>
      <c r="I369" s="201">
        <f t="shared" si="33"/>
        <v>0</v>
      </c>
      <c r="J369" s="197"/>
    </row>
    <row r="370" spans="1:10" ht="12.75" customHeight="1">
      <c r="A370" s="201"/>
      <c r="B370" s="202"/>
      <c r="C370" s="201"/>
      <c r="D370" s="201"/>
      <c r="E370" s="202"/>
      <c r="F370" s="204" t="s">
        <v>720</v>
      </c>
      <c r="G370" s="201">
        <v>0</v>
      </c>
      <c r="H370" s="201">
        <v>0.5</v>
      </c>
      <c r="I370" s="201">
        <f t="shared" si="33"/>
        <v>0</v>
      </c>
      <c r="J370" s="197"/>
    </row>
    <row r="371" spans="1:10" ht="12.75" customHeight="1">
      <c r="A371" s="201"/>
      <c r="B371" s="202"/>
      <c r="C371" s="201"/>
      <c r="D371" s="201"/>
      <c r="E371" s="202"/>
      <c r="F371" s="204" t="s">
        <v>721</v>
      </c>
      <c r="G371" s="201">
        <v>0</v>
      </c>
      <c r="H371" s="201">
        <v>0.5</v>
      </c>
      <c r="I371" s="201">
        <f t="shared" si="33"/>
        <v>0</v>
      </c>
      <c r="J371" s="197"/>
    </row>
    <row r="372" spans="1:10" ht="12.75" customHeight="1">
      <c r="A372" s="201"/>
      <c r="B372" s="202"/>
      <c r="C372" s="201"/>
      <c r="D372" s="201"/>
      <c r="E372" s="202"/>
      <c r="F372" s="204" t="s">
        <v>722</v>
      </c>
      <c r="G372" s="201">
        <v>0</v>
      </c>
      <c r="H372" s="201">
        <v>0.25</v>
      </c>
      <c r="I372" s="201">
        <f t="shared" si="33"/>
        <v>0</v>
      </c>
      <c r="J372" s="197"/>
    </row>
    <row r="373" spans="1:10" ht="12.75" customHeight="1">
      <c r="A373" s="201"/>
      <c r="B373" s="202"/>
      <c r="C373" s="201"/>
      <c r="D373" s="201"/>
      <c r="E373" s="202"/>
      <c r="F373" s="204" t="s">
        <v>723</v>
      </c>
      <c r="G373" s="201">
        <v>1259</v>
      </c>
      <c r="H373" s="201">
        <v>0.01</v>
      </c>
      <c r="I373" s="201">
        <f t="shared" si="33"/>
        <v>0.12590000000000001</v>
      </c>
      <c r="J373" s="197"/>
    </row>
    <row r="374" spans="1:10" ht="12.75" customHeight="1">
      <c r="A374" s="201"/>
      <c r="B374" s="202"/>
      <c r="C374" s="201"/>
      <c r="D374" s="201"/>
      <c r="E374" s="202"/>
      <c r="F374" s="204" t="s">
        <v>725</v>
      </c>
      <c r="G374" s="201">
        <v>0</v>
      </c>
      <c r="H374" s="201">
        <v>0.01</v>
      </c>
      <c r="I374" s="201">
        <f t="shared" si="33"/>
        <v>0</v>
      </c>
      <c r="J374" s="197"/>
    </row>
    <row r="375" spans="1:10" ht="12.75" customHeight="1">
      <c r="A375" s="201"/>
      <c r="B375" s="202"/>
      <c r="C375" s="201"/>
      <c r="D375" s="201"/>
      <c r="E375" s="202"/>
      <c r="F375" s="204" t="s">
        <v>726</v>
      </c>
      <c r="G375" s="201">
        <v>0</v>
      </c>
      <c r="H375" s="201">
        <v>3.5</v>
      </c>
      <c r="I375" s="201">
        <f t="shared" si="33"/>
        <v>0</v>
      </c>
      <c r="J375" s="197"/>
    </row>
    <row r="376" spans="1:10" ht="12.75" customHeight="1">
      <c r="A376" s="201"/>
      <c r="B376" s="202"/>
      <c r="C376" s="201"/>
      <c r="D376" s="201"/>
      <c r="E376" s="202"/>
      <c r="F376" s="204" t="s">
        <v>727</v>
      </c>
      <c r="G376" s="201">
        <v>0</v>
      </c>
      <c r="H376" s="201">
        <v>0.5</v>
      </c>
      <c r="I376" s="201">
        <f t="shared" si="33"/>
        <v>0</v>
      </c>
      <c r="J376" s="197"/>
    </row>
    <row r="377" spans="1:10" ht="12.75" customHeight="1">
      <c r="A377" s="285" t="s">
        <v>244</v>
      </c>
      <c r="B377" s="234"/>
      <c r="C377" s="234"/>
      <c r="D377" s="234"/>
      <c r="E377" s="234"/>
      <c r="F377" s="234"/>
      <c r="G377" s="234"/>
      <c r="H377" s="236"/>
      <c r="I377" s="206">
        <f>SUM(I367:I376)</f>
        <v>0.12610000000000002</v>
      </c>
      <c r="J377" s="197"/>
    </row>
    <row r="378" spans="1:10" ht="12.75" customHeight="1">
      <c r="A378" s="201">
        <f>A367+1</f>
        <v>35</v>
      </c>
      <c r="B378" s="202" t="s">
        <v>240</v>
      </c>
      <c r="C378" s="201" t="s">
        <v>714</v>
      </c>
      <c r="D378" s="201" t="s">
        <v>715</v>
      </c>
      <c r="E378" s="202" t="s">
        <v>773</v>
      </c>
      <c r="F378" s="203" t="s">
        <v>717</v>
      </c>
      <c r="G378" s="201">
        <v>0</v>
      </c>
      <c r="H378" s="201">
        <v>7.5</v>
      </c>
      <c r="I378" s="201">
        <f t="shared" ref="I378:I387" si="34">(G378*H378)/100</f>
        <v>0</v>
      </c>
      <c r="J378" s="197"/>
    </row>
    <row r="379" spans="1:10" ht="12.75" customHeight="1">
      <c r="A379" s="201"/>
      <c r="B379" s="202"/>
      <c r="C379" s="201"/>
      <c r="D379" s="201"/>
      <c r="E379" s="202"/>
      <c r="F379" s="204" t="s">
        <v>718</v>
      </c>
      <c r="G379" s="201">
        <v>1</v>
      </c>
      <c r="H379" s="201">
        <v>0.01</v>
      </c>
      <c r="I379" s="201">
        <f t="shared" si="34"/>
        <v>1E-4</v>
      </c>
      <c r="J379" s="197"/>
    </row>
    <row r="380" spans="1:10" ht="12.75" customHeight="1">
      <c r="A380" s="201"/>
      <c r="B380" s="202"/>
      <c r="C380" s="201"/>
      <c r="D380" s="201"/>
      <c r="E380" s="202"/>
      <c r="F380" s="204" t="s">
        <v>719</v>
      </c>
      <c r="G380" s="201">
        <v>1</v>
      </c>
      <c r="H380" s="201">
        <v>7.5</v>
      </c>
      <c r="I380" s="201">
        <f t="shared" si="34"/>
        <v>7.4999999999999997E-2</v>
      </c>
      <c r="J380" s="197"/>
    </row>
    <row r="381" spans="1:10" ht="12.75" customHeight="1">
      <c r="A381" s="201"/>
      <c r="B381" s="202"/>
      <c r="C381" s="201"/>
      <c r="D381" s="201"/>
      <c r="E381" s="202"/>
      <c r="F381" s="204" t="s">
        <v>720</v>
      </c>
      <c r="G381" s="201">
        <v>0</v>
      </c>
      <c r="H381" s="201">
        <v>0.5</v>
      </c>
      <c r="I381" s="201">
        <f t="shared" si="34"/>
        <v>0</v>
      </c>
      <c r="J381" s="197"/>
    </row>
    <row r="382" spans="1:10" ht="12.75" customHeight="1">
      <c r="A382" s="201"/>
      <c r="B382" s="202"/>
      <c r="C382" s="201"/>
      <c r="D382" s="201"/>
      <c r="E382" s="202"/>
      <c r="F382" s="204" t="s">
        <v>721</v>
      </c>
      <c r="G382" s="201">
        <v>0</v>
      </c>
      <c r="H382" s="201">
        <v>0.5</v>
      </c>
      <c r="I382" s="201">
        <f t="shared" si="34"/>
        <v>0</v>
      </c>
      <c r="J382" s="197"/>
    </row>
    <row r="383" spans="1:10" ht="12.75" customHeight="1">
      <c r="A383" s="201"/>
      <c r="B383" s="202"/>
      <c r="C383" s="201"/>
      <c r="D383" s="201"/>
      <c r="E383" s="202"/>
      <c r="F383" s="204" t="s">
        <v>722</v>
      </c>
      <c r="G383" s="201">
        <v>1</v>
      </c>
      <c r="H383" s="201">
        <v>0.25</v>
      </c>
      <c r="I383" s="201">
        <f t="shared" si="34"/>
        <v>2.5000000000000001E-3</v>
      </c>
      <c r="J383" s="197"/>
    </row>
    <row r="384" spans="1:10" ht="12.75" customHeight="1">
      <c r="A384" s="201"/>
      <c r="B384" s="202"/>
      <c r="C384" s="201"/>
      <c r="D384" s="201"/>
      <c r="E384" s="202"/>
      <c r="F384" s="204" t="s">
        <v>723</v>
      </c>
      <c r="G384" s="201">
        <v>1100</v>
      </c>
      <c r="H384" s="201">
        <v>0.01</v>
      </c>
      <c r="I384" s="201">
        <f t="shared" si="34"/>
        <v>0.11</v>
      </c>
      <c r="J384" s="197"/>
    </row>
    <row r="385" spans="1:10" ht="12.75" customHeight="1">
      <c r="A385" s="201"/>
      <c r="B385" s="202"/>
      <c r="C385" s="201"/>
      <c r="D385" s="201"/>
      <c r="E385" s="202"/>
      <c r="F385" s="204" t="s">
        <v>725</v>
      </c>
      <c r="G385" s="201">
        <v>0</v>
      </c>
      <c r="H385" s="201">
        <v>0.01</v>
      </c>
      <c r="I385" s="201">
        <f t="shared" si="34"/>
        <v>0</v>
      </c>
      <c r="J385" s="197"/>
    </row>
    <row r="386" spans="1:10" ht="12.75" customHeight="1">
      <c r="A386" s="201"/>
      <c r="B386" s="202"/>
      <c r="C386" s="201"/>
      <c r="D386" s="201"/>
      <c r="E386" s="202"/>
      <c r="F386" s="204" t="s">
        <v>726</v>
      </c>
      <c r="G386" s="201">
        <v>0</v>
      </c>
      <c r="H386" s="201">
        <v>3.5</v>
      </c>
      <c r="I386" s="201">
        <f t="shared" si="34"/>
        <v>0</v>
      </c>
      <c r="J386" s="197"/>
    </row>
    <row r="387" spans="1:10" ht="12.75" customHeight="1">
      <c r="A387" s="201"/>
      <c r="B387" s="202"/>
      <c r="C387" s="201"/>
      <c r="D387" s="201"/>
      <c r="E387" s="202"/>
      <c r="F387" s="204" t="s">
        <v>727</v>
      </c>
      <c r="G387" s="201">
        <v>0</v>
      </c>
      <c r="H387" s="201">
        <v>0.5</v>
      </c>
      <c r="I387" s="201">
        <f t="shared" si="34"/>
        <v>0</v>
      </c>
      <c r="J387" s="197"/>
    </row>
    <row r="388" spans="1:10" ht="12.75" customHeight="1">
      <c r="A388" s="285" t="s">
        <v>244</v>
      </c>
      <c r="B388" s="234"/>
      <c r="C388" s="234"/>
      <c r="D388" s="234"/>
      <c r="E388" s="234"/>
      <c r="F388" s="234"/>
      <c r="G388" s="234"/>
      <c r="H388" s="236"/>
      <c r="I388" s="206">
        <f>SUM(I378:I387)</f>
        <v>0.18759999999999999</v>
      </c>
      <c r="J388" s="197"/>
    </row>
    <row r="389" spans="1:10" ht="12.75" customHeight="1">
      <c r="A389" s="201">
        <f>A378+1</f>
        <v>36</v>
      </c>
      <c r="B389" s="202" t="s">
        <v>240</v>
      </c>
      <c r="C389" s="201" t="s">
        <v>714</v>
      </c>
      <c r="D389" s="201" t="s">
        <v>715</v>
      </c>
      <c r="E389" s="202" t="s">
        <v>774</v>
      </c>
      <c r="F389" s="203" t="s">
        <v>717</v>
      </c>
      <c r="G389" s="201">
        <v>0</v>
      </c>
      <c r="H389" s="201">
        <v>7.5</v>
      </c>
      <c r="I389" s="201">
        <f t="shared" ref="I389:I398" si="35">(G389*H389)/100</f>
        <v>0</v>
      </c>
      <c r="J389" s="197"/>
    </row>
    <row r="390" spans="1:10" ht="12.75" customHeight="1">
      <c r="A390" s="201"/>
      <c r="B390" s="202"/>
      <c r="C390" s="201"/>
      <c r="D390" s="201"/>
      <c r="E390" s="202"/>
      <c r="F390" s="204" t="s">
        <v>718</v>
      </c>
      <c r="G390" s="201">
        <v>2</v>
      </c>
      <c r="H390" s="201">
        <v>0.01</v>
      </c>
      <c r="I390" s="201">
        <f t="shared" si="35"/>
        <v>2.0000000000000001E-4</v>
      </c>
      <c r="J390" s="197"/>
    </row>
    <row r="391" spans="1:10" ht="12.75" customHeight="1">
      <c r="A391" s="201"/>
      <c r="B391" s="202"/>
      <c r="C391" s="201"/>
      <c r="D391" s="201"/>
      <c r="E391" s="202"/>
      <c r="F391" s="204" t="s">
        <v>719</v>
      </c>
      <c r="G391" s="201">
        <v>1</v>
      </c>
      <c r="H391" s="201">
        <v>7.5</v>
      </c>
      <c r="I391" s="201">
        <f t="shared" si="35"/>
        <v>7.4999999999999997E-2</v>
      </c>
      <c r="J391" s="197"/>
    </row>
    <row r="392" spans="1:10" ht="12.75" customHeight="1">
      <c r="A392" s="201"/>
      <c r="B392" s="202"/>
      <c r="C392" s="201"/>
      <c r="D392" s="201"/>
      <c r="E392" s="202"/>
      <c r="F392" s="204" t="s">
        <v>720</v>
      </c>
      <c r="G392" s="201">
        <v>0</v>
      </c>
      <c r="H392" s="201">
        <v>0.5</v>
      </c>
      <c r="I392" s="201">
        <f t="shared" si="35"/>
        <v>0</v>
      </c>
      <c r="J392" s="197"/>
    </row>
    <row r="393" spans="1:10" ht="12.75" customHeight="1">
      <c r="A393" s="201"/>
      <c r="B393" s="202"/>
      <c r="C393" s="201"/>
      <c r="D393" s="201"/>
      <c r="E393" s="202"/>
      <c r="F393" s="204" t="s">
        <v>721</v>
      </c>
      <c r="G393" s="201">
        <v>0</v>
      </c>
      <c r="H393" s="201">
        <v>0.5</v>
      </c>
      <c r="I393" s="201">
        <f t="shared" si="35"/>
        <v>0</v>
      </c>
      <c r="J393" s="197"/>
    </row>
    <row r="394" spans="1:10" ht="12.75" customHeight="1">
      <c r="A394" s="201"/>
      <c r="B394" s="202"/>
      <c r="C394" s="201"/>
      <c r="D394" s="201"/>
      <c r="E394" s="202"/>
      <c r="F394" s="204" t="s">
        <v>722</v>
      </c>
      <c r="G394" s="201">
        <v>0</v>
      </c>
      <c r="H394" s="201">
        <v>0.25</v>
      </c>
      <c r="I394" s="201">
        <f t="shared" si="35"/>
        <v>0</v>
      </c>
      <c r="J394" s="197"/>
    </row>
    <row r="395" spans="1:10" ht="12.75" customHeight="1">
      <c r="A395" s="201"/>
      <c r="B395" s="202"/>
      <c r="C395" s="201"/>
      <c r="D395" s="201"/>
      <c r="E395" s="202"/>
      <c r="F395" s="204" t="s">
        <v>723</v>
      </c>
      <c r="G395" s="201">
        <v>990</v>
      </c>
      <c r="H395" s="201">
        <v>0.01</v>
      </c>
      <c r="I395" s="201">
        <f t="shared" si="35"/>
        <v>9.9000000000000005E-2</v>
      </c>
      <c r="J395" s="197"/>
    </row>
    <row r="396" spans="1:10" ht="12.75" customHeight="1">
      <c r="A396" s="201"/>
      <c r="B396" s="202"/>
      <c r="C396" s="201"/>
      <c r="D396" s="201"/>
      <c r="E396" s="202"/>
      <c r="F396" s="204" t="s">
        <v>725</v>
      </c>
      <c r="G396" s="201">
        <v>0</v>
      </c>
      <c r="H396" s="201">
        <v>0.01</v>
      </c>
      <c r="I396" s="201">
        <f t="shared" si="35"/>
        <v>0</v>
      </c>
      <c r="J396" s="197"/>
    </row>
    <row r="397" spans="1:10" ht="12.75" customHeight="1">
      <c r="A397" s="201"/>
      <c r="B397" s="202"/>
      <c r="C397" s="201"/>
      <c r="D397" s="201"/>
      <c r="E397" s="202"/>
      <c r="F397" s="204" t="s">
        <v>726</v>
      </c>
      <c r="G397" s="201">
        <v>0</v>
      </c>
      <c r="H397" s="201">
        <v>3.5</v>
      </c>
      <c r="I397" s="201">
        <f t="shared" si="35"/>
        <v>0</v>
      </c>
      <c r="J397" s="197"/>
    </row>
    <row r="398" spans="1:10" ht="12.75" customHeight="1">
      <c r="A398" s="201"/>
      <c r="B398" s="202"/>
      <c r="C398" s="201"/>
      <c r="D398" s="201"/>
      <c r="E398" s="202"/>
      <c r="F398" s="204" t="s">
        <v>727</v>
      </c>
      <c r="G398" s="201">
        <v>0</v>
      </c>
      <c r="H398" s="201">
        <v>0.5</v>
      </c>
      <c r="I398" s="201">
        <f t="shared" si="35"/>
        <v>0</v>
      </c>
      <c r="J398" s="197"/>
    </row>
    <row r="399" spans="1:10" ht="12.75" customHeight="1">
      <c r="A399" s="285" t="s">
        <v>244</v>
      </c>
      <c r="B399" s="234"/>
      <c r="C399" s="234"/>
      <c r="D399" s="234"/>
      <c r="E399" s="234"/>
      <c r="F399" s="234"/>
      <c r="G399" s="234"/>
      <c r="H399" s="236"/>
      <c r="I399" s="206">
        <f>SUM(I389:I398)</f>
        <v>0.17420000000000002</v>
      </c>
      <c r="J399" s="197"/>
    </row>
    <row r="400" spans="1:10" ht="12.75" customHeight="1">
      <c r="A400" s="201">
        <f>A389+1</f>
        <v>37</v>
      </c>
      <c r="B400" s="202" t="s">
        <v>240</v>
      </c>
      <c r="C400" s="201" t="s">
        <v>714</v>
      </c>
      <c r="D400" s="201" t="s">
        <v>715</v>
      </c>
      <c r="E400" s="202" t="s">
        <v>775</v>
      </c>
      <c r="F400" s="203" t="s">
        <v>717</v>
      </c>
      <c r="G400" s="201">
        <v>0</v>
      </c>
      <c r="H400" s="201">
        <v>7.5</v>
      </c>
      <c r="I400" s="201">
        <f t="shared" ref="I400:I409" si="36">(G400*H400)/100</f>
        <v>0</v>
      </c>
      <c r="J400" s="197"/>
    </row>
    <row r="401" spans="1:10" ht="12.75" customHeight="1">
      <c r="A401" s="201"/>
      <c r="B401" s="202"/>
      <c r="C401" s="201"/>
      <c r="D401" s="201"/>
      <c r="E401" s="202"/>
      <c r="F401" s="204" t="s">
        <v>718</v>
      </c>
      <c r="G401" s="201">
        <v>1</v>
      </c>
      <c r="H401" s="201">
        <v>0.01</v>
      </c>
      <c r="I401" s="201">
        <f t="shared" si="36"/>
        <v>1E-4</v>
      </c>
      <c r="J401" s="197"/>
    </row>
    <row r="402" spans="1:10" ht="12.75" customHeight="1">
      <c r="A402" s="201"/>
      <c r="B402" s="202"/>
      <c r="C402" s="201"/>
      <c r="D402" s="201"/>
      <c r="E402" s="202"/>
      <c r="F402" s="204" t="s">
        <v>719</v>
      </c>
      <c r="G402" s="201"/>
      <c r="H402" s="201">
        <v>7.5</v>
      </c>
      <c r="I402" s="201">
        <f t="shared" si="36"/>
        <v>0</v>
      </c>
      <c r="J402" s="197"/>
    </row>
    <row r="403" spans="1:10" ht="12.75" customHeight="1">
      <c r="A403" s="201"/>
      <c r="B403" s="202"/>
      <c r="C403" s="201"/>
      <c r="D403" s="201"/>
      <c r="E403" s="202"/>
      <c r="F403" s="204" t="s">
        <v>720</v>
      </c>
      <c r="G403" s="201">
        <v>0</v>
      </c>
      <c r="H403" s="201">
        <v>0.5</v>
      </c>
      <c r="I403" s="201">
        <f t="shared" si="36"/>
        <v>0</v>
      </c>
      <c r="J403" s="197"/>
    </row>
    <row r="404" spans="1:10" ht="12.75" customHeight="1">
      <c r="A404" s="201"/>
      <c r="B404" s="202"/>
      <c r="C404" s="201"/>
      <c r="D404" s="201"/>
      <c r="E404" s="202"/>
      <c r="F404" s="204" t="s">
        <v>721</v>
      </c>
      <c r="G404" s="201">
        <v>0</v>
      </c>
      <c r="H404" s="201">
        <v>0.5</v>
      </c>
      <c r="I404" s="201">
        <f t="shared" si="36"/>
        <v>0</v>
      </c>
      <c r="J404" s="197"/>
    </row>
    <row r="405" spans="1:10" ht="12.75" customHeight="1">
      <c r="A405" s="201"/>
      <c r="B405" s="202"/>
      <c r="C405" s="201"/>
      <c r="D405" s="201"/>
      <c r="E405" s="202"/>
      <c r="F405" s="204" t="s">
        <v>722</v>
      </c>
      <c r="G405" s="201">
        <v>0</v>
      </c>
      <c r="H405" s="201">
        <v>0.25</v>
      </c>
      <c r="I405" s="201">
        <f t="shared" si="36"/>
        <v>0</v>
      </c>
      <c r="J405" s="197"/>
    </row>
    <row r="406" spans="1:10" ht="12.75" customHeight="1">
      <c r="A406" s="201"/>
      <c r="B406" s="202"/>
      <c r="C406" s="201"/>
      <c r="D406" s="201"/>
      <c r="E406" s="202"/>
      <c r="F406" s="204" t="s">
        <v>723</v>
      </c>
      <c r="G406" s="201">
        <v>1900</v>
      </c>
      <c r="H406" s="201">
        <v>0.01</v>
      </c>
      <c r="I406" s="201">
        <f t="shared" si="36"/>
        <v>0.19</v>
      </c>
      <c r="J406" s="197"/>
    </row>
    <row r="407" spans="1:10" ht="12.75" customHeight="1">
      <c r="A407" s="201"/>
      <c r="B407" s="202"/>
      <c r="C407" s="201"/>
      <c r="D407" s="201"/>
      <c r="E407" s="202"/>
      <c r="F407" s="204" t="s">
        <v>725</v>
      </c>
      <c r="G407" s="201">
        <v>0</v>
      </c>
      <c r="H407" s="201">
        <v>0.01</v>
      </c>
      <c r="I407" s="201">
        <f t="shared" si="36"/>
        <v>0</v>
      </c>
      <c r="J407" s="197"/>
    </row>
    <row r="408" spans="1:10" ht="12.75" customHeight="1">
      <c r="A408" s="201"/>
      <c r="B408" s="202"/>
      <c r="C408" s="201"/>
      <c r="D408" s="201"/>
      <c r="E408" s="202"/>
      <c r="F408" s="204" t="s">
        <v>726</v>
      </c>
      <c r="G408" s="201">
        <v>0</v>
      </c>
      <c r="H408" s="201">
        <v>3.5</v>
      </c>
      <c r="I408" s="201">
        <f t="shared" si="36"/>
        <v>0</v>
      </c>
      <c r="J408" s="197"/>
    </row>
    <row r="409" spans="1:10" ht="12.75" customHeight="1">
      <c r="A409" s="201"/>
      <c r="B409" s="202"/>
      <c r="C409" s="201"/>
      <c r="D409" s="201"/>
      <c r="E409" s="202"/>
      <c r="F409" s="204" t="s">
        <v>727</v>
      </c>
      <c r="G409" s="201">
        <v>0</v>
      </c>
      <c r="H409" s="201">
        <v>0.5</v>
      </c>
      <c r="I409" s="201">
        <f t="shared" si="36"/>
        <v>0</v>
      </c>
      <c r="J409" s="197"/>
    </row>
    <row r="410" spans="1:10" ht="12.75" customHeight="1">
      <c r="A410" s="285" t="s">
        <v>244</v>
      </c>
      <c r="B410" s="234"/>
      <c r="C410" s="234"/>
      <c r="D410" s="234"/>
      <c r="E410" s="234"/>
      <c r="F410" s="234"/>
      <c r="G410" s="234"/>
      <c r="H410" s="236"/>
      <c r="I410" s="206">
        <f>SUM(I400:I409)</f>
        <v>0.19009999999999999</v>
      </c>
      <c r="J410" s="197"/>
    </row>
    <row r="411" spans="1:10" ht="12.75" customHeight="1">
      <c r="A411" s="201">
        <f>A400+1</f>
        <v>38</v>
      </c>
      <c r="B411" s="202" t="s">
        <v>240</v>
      </c>
      <c r="C411" s="201" t="s">
        <v>714</v>
      </c>
      <c r="D411" s="201" t="s">
        <v>715</v>
      </c>
      <c r="E411" s="202" t="s">
        <v>776</v>
      </c>
      <c r="F411" s="203" t="s">
        <v>717</v>
      </c>
      <c r="G411" s="201">
        <v>0</v>
      </c>
      <c r="H411" s="201">
        <v>7.5</v>
      </c>
      <c r="I411" s="201">
        <f t="shared" ref="I411:I420" si="37">(G411*H411)/100</f>
        <v>0</v>
      </c>
      <c r="J411" s="197"/>
    </row>
    <row r="412" spans="1:10" ht="12.75" customHeight="1">
      <c r="A412" s="201"/>
      <c r="B412" s="202"/>
      <c r="C412" s="201"/>
      <c r="D412" s="201"/>
      <c r="E412" s="202"/>
      <c r="F412" s="204" t="s">
        <v>718</v>
      </c>
      <c r="G412" s="201">
        <v>2</v>
      </c>
      <c r="H412" s="201">
        <v>0.01</v>
      </c>
      <c r="I412" s="201">
        <f t="shared" si="37"/>
        <v>2.0000000000000001E-4</v>
      </c>
      <c r="J412" s="197"/>
    </row>
    <row r="413" spans="1:10" ht="12.75" customHeight="1">
      <c r="A413" s="201"/>
      <c r="B413" s="202"/>
      <c r="C413" s="201"/>
      <c r="D413" s="201"/>
      <c r="E413" s="202"/>
      <c r="F413" s="204" t="s">
        <v>719</v>
      </c>
      <c r="G413" s="201">
        <v>0</v>
      </c>
      <c r="H413" s="201">
        <v>7.5</v>
      </c>
      <c r="I413" s="201">
        <f t="shared" si="37"/>
        <v>0</v>
      </c>
      <c r="J413" s="197"/>
    </row>
    <row r="414" spans="1:10" ht="12.75" customHeight="1">
      <c r="A414" s="201"/>
      <c r="B414" s="202"/>
      <c r="C414" s="201"/>
      <c r="D414" s="201"/>
      <c r="E414" s="202"/>
      <c r="F414" s="204" t="s">
        <v>720</v>
      </c>
      <c r="G414" s="201">
        <v>0</v>
      </c>
      <c r="H414" s="201">
        <v>0.5</v>
      </c>
      <c r="I414" s="201">
        <f t="shared" si="37"/>
        <v>0</v>
      </c>
      <c r="J414" s="197"/>
    </row>
    <row r="415" spans="1:10" ht="12.75" customHeight="1">
      <c r="A415" s="201"/>
      <c r="B415" s="202"/>
      <c r="C415" s="201"/>
      <c r="D415" s="201"/>
      <c r="E415" s="202"/>
      <c r="F415" s="204" t="s">
        <v>721</v>
      </c>
      <c r="G415" s="201">
        <v>0</v>
      </c>
      <c r="H415" s="201">
        <v>0.5</v>
      </c>
      <c r="I415" s="201">
        <f t="shared" si="37"/>
        <v>0</v>
      </c>
      <c r="J415" s="197"/>
    </row>
    <row r="416" spans="1:10" ht="12.75" customHeight="1">
      <c r="A416" s="201"/>
      <c r="B416" s="202"/>
      <c r="C416" s="201"/>
      <c r="D416" s="201"/>
      <c r="E416" s="202"/>
      <c r="F416" s="204" t="s">
        <v>722</v>
      </c>
      <c r="G416" s="201">
        <v>0</v>
      </c>
      <c r="H416" s="201">
        <v>0.25</v>
      </c>
      <c r="I416" s="201">
        <f t="shared" si="37"/>
        <v>0</v>
      </c>
      <c r="J416" s="197"/>
    </row>
    <row r="417" spans="1:10" ht="12.75" customHeight="1">
      <c r="A417" s="201"/>
      <c r="B417" s="202"/>
      <c r="C417" s="201"/>
      <c r="D417" s="201"/>
      <c r="E417" s="202"/>
      <c r="F417" s="204" t="s">
        <v>723</v>
      </c>
      <c r="G417" s="201">
        <v>2300</v>
      </c>
      <c r="H417" s="201">
        <v>0.01</v>
      </c>
      <c r="I417" s="201">
        <f t="shared" si="37"/>
        <v>0.23</v>
      </c>
      <c r="J417" s="197"/>
    </row>
    <row r="418" spans="1:10" ht="12.75" customHeight="1">
      <c r="A418" s="201"/>
      <c r="B418" s="202"/>
      <c r="C418" s="201"/>
      <c r="D418" s="201"/>
      <c r="E418" s="202"/>
      <c r="F418" s="204" t="s">
        <v>725</v>
      </c>
      <c r="G418" s="201">
        <v>0</v>
      </c>
      <c r="H418" s="201">
        <v>0.01</v>
      </c>
      <c r="I418" s="201">
        <f t="shared" si="37"/>
        <v>0</v>
      </c>
      <c r="J418" s="197"/>
    </row>
    <row r="419" spans="1:10" ht="12.75" customHeight="1">
      <c r="A419" s="201"/>
      <c r="B419" s="202"/>
      <c r="C419" s="201"/>
      <c r="D419" s="201"/>
      <c r="E419" s="202"/>
      <c r="F419" s="204" t="s">
        <v>726</v>
      </c>
      <c r="G419" s="201">
        <v>0</v>
      </c>
      <c r="H419" s="201">
        <v>3.5</v>
      </c>
      <c r="I419" s="201">
        <f t="shared" si="37"/>
        <v>0</v>
      </c>
      <c r="J419" s="197"/>
    </row>
    <row r="420" spans="1:10" ht="12.75" customHeight="1">
      <c r="A420" s="201"/>
      <c r="B420" s="202"/>
      <c r="C420" s="201"/>
      <c r="D420" s="201"/>
      <c r="E420" s="202"/>
      <c r="F420" s="204" t="s">
        <v>727</v>
      </c>
      <c r="G420" s="201">
        <v>0</v>
      </c>
      <c r="H420" s="201">
        <v>0.5</v>
      </c>
      <c r="I420" s="201">
        <f t="shared" si="37"/>
        <v>0</v>
      </c>
      <c r="J420" s="197"/>
    </row>
    <row r="421" spans="1:10" ht="12.75" customHeight="1">
      <c r="A421" s="285" t="s">
        <v>244</v>
      </c>
      <c r="B421" s="234"/>
      <c r="C421" s="234"/>
      <c r="D421" s="234"/>
      <c r="E421" s="234"/>
      <c r="F421" s="234"/>
      <c r="G421" s="234"/>
      <c r="H421" s="236"/>
      <c r="I421" s="206">
        <f>SUM(I411:I420)</f>
        <v>0.23020000000000002</v>
      </c>
      <c r="J421" s="197"/>
    </row>
    <row r="422" spans="1:10" ht="12.75" customHeight="1">
      <c r="A422" s="201">
        <f>A411+1</f>
        <v>39</v>
      </c>
      <c r="B422" s="202" t="s">
        <v>240</v>
      </c>
      <c r="C422" s="201" t="s">
        <v>714</v>
      </c>
      <c r="D422" s="201" t="s">
        <v>715</v>
      </c>
      <c r="E422" s="202" t="s">
        <v>777</v>
      </c>
      <c r="F422" s="203" t="s">
        <v>717</v>
      </c>
      <c r="G422" s="201">
        <v>0</v>
      </c>
      <c r="H422" s="201">
        <v>7.5</v>
      </c>
      <c r="I422" s="201">
        <f t="shared" ref="I422:I431" si="38">(G422*H422)/100</f>
        <v>0</v>
      </c>
      <c r="J422" s="197"/>
    </row>
    <row r="423" spans="1:10" ht="12.75" customHeight="1">
      <c r="A423" s="201"/>
      <c r="B423" s="202"/>
      <c r="C423" s="201"/>
      <c r="D423" s="201"/>
      <c r="E423" s="202"/>
      <c r="F423" s="204" t="s">
        <v>718</v>
      </c>
      <c r="G423" s="201">
        <v>1</v>
      </c>
      <c r="H423" s="201">
        <v>0.01</v>
      </c>
      <c r="I423" s="201">
        <f t="shared" si="38"/>
        <v>1E-4</v>
      </c>
      <c r="J423" s="197"/>
    </row>
    <row r="424" spans="1:10" ht="12.75" customHeight="1">
      <c r="A424" s="201"/>
      <c r="B424" s="202"/>
      <c r="C424" s="201"/>
      <c r="D424" s="201"/>
      <c r="E424" s="202"/>
      <c r="F424" s="204" t="s">
        <v>719</v>
      </c>
      <c r="G424" s="201">
        <v>0</v>
      </c>
      <c r="H424" s="201">
        <v>7.5</v>
      </c>
      <c r="I424" s="201">
        <f t="shared" si="38"/>
        <v>0</v>
      </c>
      <c r="J424" s="197"/>
    </row>
    <row r="425" spans="1:10" ht="12.75" customHeight="1">
      <c r="A425" s="201"/>
      <c r="B425" s="202"/>
      <c r="C425" s="201"/>
      <c r="D425" s="201"/>
      <c r="E425" s="202"/>
      <c r="F425" s="204" t="s">
        <v>720</v>
      </c>
      <c r="G425" s="201">
        <v>0</v>
      </c>
      <c r="H425" s="201">
        <v>0.5</v>
      </c>
      <c r="I425" s="201">
        <f t="shared" si="38"/>
        <v>0</v>
      </c>
      <c r="J425" s="197"/>
    </row>
    <row r="426" spans="1:10" ht="12.75" customHeight="1">
      <c r="A426" s="201"/>
      <c r="B426" s="202"/>
      <c r="C426" s="201"/>
      <c r="D426" s="201"/>
      <c r="E426" s="202"/>
      <c r="F426" s="204" t="s">
        <v>721</v>
      </c>
      <c r="G426" s="201">
        <v>0</v>
      </c>
      <c r="H426" s="201">
        <v>0.5</v>
      </c>
      <c r="I426" s="201">
        <f t="shared" si="38"/>
        <v>0</v>
      </c>
      <c r="J426" s="197"/>
    </row>
    <row r="427" spans="1:10" ht="12.75" customHeight="1">
      <c r="A427" s="201"/>
      <c r="B427" s="202"/>
      <c r="C427" s="201"/>
      <c r="D427" s="201"/>
      <c r="E427" s="202"/>
      <c r="F427" s="204" t="s">
        <v>722</v>
      </c>
      <c r="G427" s="201">
        <v>0</v>
      </c>
      <c r="H427" s="201">
        <v>0.25</v>
      </c>
      <c r="I427" s="201">
        <f t="shared" si="38"/>
        <v>0</v>
      </c>
      <c r="J427" s="197"/>
    </row>
    <row r="428" spans="1:10" ht="12.75" customHeight="1">
      <c r="A428" s="201"/>
      <c r="B428" s="202"/>
      <c r="C428" s="201"/>
      <c r="D428" s="201"/>
      <c r="E428" s="202"/>
      <c r="F428" s="204" t="s">
        <v>723</v>
      </c>
      <c r="G428" s="201">
        <v>2900</v>
      </c>
      <c r="H428" s="201">
        <v>0.01</v>
      </c>
      <c r="I428" s="201">
        <f t="shared" si="38"/>
        <v>0.28999999999999998</v>
      </c>
      <c r="J428" s="197"/>
    </row>
    <row r="429" spans="1:10" ht="12.75" customHeight="1">
      <c r="A429" s="201"/>
      <c r="B429" s="202"/>
      <c r="C429" s="201"/>
      <c r="D429" s="201"/>
      <c r="E429" s="202"/>
      <c r="F429" s="204" t="s">
        <v>725</v>
      </c>
      <c r="G429" s="201">
        <v>0</v>
      </c>
      <c r="H429" s="201">
        <v>0.01</v>
      </c>
      <c r="I429" s="201">
        <f t="shared" si="38"/>
        <v>0</v>
      </c>
      <c r="J429" s="197"/>
    </row>
    <row r="430" spans="1:10" ht="12.75" customHeight="1">
      <c r="A430" s="201"/>
      <c r="B430" s="202"/>
      <c r="C430" s="201"/>
      <c r="D430" s="201"/>
      <c r="E430" s="202"/>
      <c r="F430" s="204" t="s">
        <v>726</v>
      </c>
      <c r="G430" s="201">
        <v>0</v>
      </c>
      <c r="H430" s="201">
        <v>3.5</v>
      </c>
      <c r="I430" s="201">
        <f t="shared" si="38"/>
        <v>0</v>
      </c>
      <c r="J430" s="197"/>
    </row>
    <row r="431" spans="1:10" ht="12.75" customHeight="1">
      <c r="A431" s="201"/>
      <c r="B431" s="202"/>
      <c r="C431" s="201"/>
      <c r="D431" s="201"/>
      <c r="E431" s="202"/>
      <c r="F431" s="204" t="s">
        <v>727</v>
      </c>
      <c r="G431" s="201">
        <v>0</v>
      </c>
      <c r="H431" s="201">
        <v>0.5</v>
      </c>
      <c r="I431" s="201">
        <f t="shared" si="38"/>
        <v>0</v>
      </c>
      <c r="J431" s="197"/>
    </row>
    <row r="432" spans="1:10" ht="12.75" customHeight="1">
      <c r="A432" s="285" t="s">
        <v>244</v>
      </c>
      <c r="B432" s="234"/>
      <c r="C432" s="234"/>
      <c r="D432" s="234"/>
      <c r="E432" s="234"/>
      <c r="F432" s="234"/>
      <c r="G432" s="234"/>
      <c r="H432" s="236"/>
      <c r="I432" s="206">
        <f>SUM(I422:I431)</f>
        <v>0.29009999999999997</v>
      </c>
      <c r="J432" s="197"/>
    </row>
    <row r="433" spans="1:10" ht="12.75" customHeight="1">
      <c r="A433" s="201">
        <f>A422+1</f>
        <v>40</v>
      </c>
      <c r="B433" s="202" t="s">
        <v>240</v>
      </c>
      <c r="C433" s="201" t="s">
        <v>714</v>
      </c>
      <c r="D433" s="201" t="s">
        <v>715</v>
      </c>
      <c r="E433" s="202" t="s">
        <v>778</v>
      </c>
      <c r="F433" s="203" t="s">
        <v>717</v>
      </c>
      <c r="G433" s="201">
        <v>0</v>
      </c>
      <c r="H433" s="201">
        <v>7.5</v>
      </c>
      <c r="I433" s="201">
        <f t="shared" ref="I433:I442" si="39">(G433*H433)/100</f>
        <v>0</v>
      </c>
      <c r="J433" s="197"/>
    </row>
    <row r="434" spans="1:10" ht="12.75" customHeight="1">
      <c r="A434" s="201"/>
      <c r="B434" s="202"/>
      <c r="C434" s="201"/>
      <c r="D434" s="201"/>
      <c r="E434" s="202"/>
      <c r="F434" s="204" t="s">
        <v>718</v>
      </c>
      <c r="G434" s="201">
        <v>2</v>
      </c>
      <c r="H434" s="201">
        <v>0.01</v>
      </c>
      <c r="I434" s="201">
        <f t="shared" si="39"/>
        <v>2.0000000000000001E-4</v>
      </c>
      <c r="J434" s="197"/>
    </row>
    <row r="435" spans="1:10" ht="12.75" customHeight="1">
      <c r="A435" s="201"/>
      <c r="B435" s="202"/>
      <c r="C435" s="201"/>
      <c r="D435" s="201"/>
      <c r="E435" s="202"/>
      <c r="F435" s="204" t="s">
        <v>719</v>
      </c>
      <c r="G435" s="201">
        <v>0</v>
      </c>
      <c r="H435" s="201">
        <v>7.5</v>
      </c>
      <c r="I435" s="201">
        <f t="shared" si="39"/>
        <v>0</v>
      </c>
      <c r="J435" s="197"/>
    </row>
    <row r="436" spans="1:10" ht="12.75" customHeight="1">
      <c r="A436" s="201"/>
      <c r="B436" s="202"/>
      <c r="C436" s="201"/>
      <c r="D436" s="201"/>
      <c r="E436" s="202"/>
      <c r="F436" s="204" t="s">
        <v>720</v>
      </c>
      <c r="G436" s="201">
        <v>0</v>
      </c>
      <c r="H436" s="201">
        <v>0.5</v>
      </c>
      <c r="I436" s="201">
        <f t="shared" si="39"/>
        <v>0</v>
      </c>
      <c r="J436" s="197"/>
    </row>
    <row r="437" spans="1:10" ht="12.75" customHeight="1">
      <c r="A437" s="201"/>
      <c r="B437" s="202"/>
      <c r="C437" s="201"/>
      <c r="D437" s="201"/>
      <c r="E437" s="202"/>
      <c r="F437" s="204" t="s">
        <v>721</v>
      </c>
      <c r="G437" s="201">
        <v>0</v>
      </c>
      <c r="H437" s="201">
        <v>0.5</v>
      </c>
      <c r="I437" s="201">
        <f t="shared" si="39"/>
        <v>0</v>
      </c>
      <c r="J437" s="197"/>
    </row>
    <row r="438" spans="1:10" ht="12.75" customHeight="1">
      <c r="A438" s="201"/>
      <c r="B438" s="202"/>
      <c r="C438" s="201"/>
      <c r="D438" s="201"/>
      <c r="E438" s="202"/>
      <c r="F438" s="204" t="s">
        <v>722</v>
      </c>
      <c r="G438" s="201">
        <v>0</v>
      </c>
      <c r="H438" s="201">
        <v>0.25</v>
      </c>
      <c r="I438" s="201">
        <f t="shared" si="39"/>
        <v>0</v>
      </c>
      <c r="J438" s="197"/>
    </row>
    <row r="439" spans="1:10" ht="12.75" customHeight="1">
      <c r="A439" s="201"/>
      <c r="B439" s="202"/>
      <c r="C439" s="201"/>
      <c r="D439" s="201"/>
      <c r="E439" s="202"/>
      <c r="F439" s="204" t="s">
        <v>723</v>
      </c>
      <c r="G439" s="201">
        <v>2345</v>
      </c>
      <c r="H439" s="201">
        <v>0.01</v>
      </c>
      <c r="I439" s="201">
        <f t="shared" si="39"/>
        <v>0.23449999999999999</v>
      </c>
      <c r="J439" s="197"/>
    </row>
    <row r="440" spans="1:10" ht="12.75" customHeight="1">
      <c r="A440" s="201"/>
      <c r="B440" s="202"/>
      <c r="C440" s="201"/>
      <c r="D440" s="201"/>
      <c r="E440" s="202"/>
      <c r="F440" s="204" t="s">
        <v>725</v>
      </c>
      <c r="G440" s="201">
        <v>0</v>
      </c>
      <c r="H440" s="201">
        <v>0.01</v>
      </c>
      <c r="I440" s="201">
        <f t="shared" si="39"/>
        <v>0</v>
      </c>
      <c r="J440" s="197"/>
    </row>
    <row r="441" spans="1:10" ht="12.75" customHeight="1">
      <c r="A441" s="201"/>
      <c r="B441" s="202"/>
      <c r="C441" s="201"/>
      <c r="D441" s="201"/>
      <c r="E441" s="202"/>
      <c r="F441" s="204" t="s">
        <v>726</v>
      </c>
      <c r="G441" s="201">
        <v>0</v>
      </c>
      <c r="H441" s="201">
        <v>3.5</v>
      </c>
      <c r="I441" s="201">
        <f t="shared" si="39"/>
        <v>0</v>
      </c>
      <c r="J441" s="197"/>
    </row>
    <row r="442" spans="1:10" ht="12.75" customHeight="1">
      <c r="A442" s="201"/>
      <c r="B442" s="202"/>
      <c r="C442" s="201"/>
      <c r="D442" s="201"/>
      <c r="E442" s="202"/>
      <c r="F442" s="204" t="s">
        <v>727</v>
      </c>
      <c r="G442" s="201">
        <v>0</v>
      </c>
      <c r="H442" s="201">
        <v>0.5</v>
      </c>
      <c r="I442" s="201">
        <f t="shared" si="39"/>
        <v>0</v>
      </c>
      <c r="J442" s="197"/>
    </row>
    <row r="443" spans="1:10" ht="12.75" customHeight="1">
      <c r="A443" s="285" t="s">
        <v>244</v>
      </c>
      <c r="B443" s="234"/>
      <c r="C443" s="234"/>
      <c r="D443" s="234"/>
      <c r="E443" s="234"/>
      <c r="F443" s="234"/>
      <c r="G443" s="234"/>
      <c r="H443" s="236"/>
      <c r="I443" s="206">
        <f>SUM(I433:I442)</f>
        <v>0.23469999999999999</v>
      </c>
      <c r="J443" s="197"/>
    </row>
    <row r="444" spans="1:10" ht="12.75" customHeight="1">
      <c r="A444" s="201">
        <f>A433+1</f>
        <v>41</v>
      </c>
      <c r="B444" s="202" t="s">
        <v>240</v>
      </c>
      <c r="C444" s="201" t="s">
        <v>714</v>
      </c>
      <c r="D444" s="201" t="s">
        <v>715</v>
      </c>
      <c r="E444" s="202" t="s">
        <v>779</v>
      </c>
      <c r="F444" s="203" t="s">
        <v>717</v>
      </c>
      <c r="G444" s="201">
        <v>0</v>
      </c>
      <c r="H444" s="201">
        <v>7.5</v>
      </c>
      <c r="I444" s="201">
        <f t="shared" ref="I444:I453" si="40">(G444*H444)/100</f>
        <v>0</v>
      </c>
      <c r="J444" s="197"/>
    </row>
    <row r="445" spans="1:10" ht="12.75" customHeight="1">
      <c r="A445" s="201"/>
      <c r="B445" s="202"/>
      <c r="C445" s="201"/>
      <c r="D445" s="201"/>
      <c r="E445" s="202"/>
      <c r="F445" s="204" t="s">
        <v>718</v>
      </c>
      <c r="G445" s="201">
        <v>1</v>
      </c>
      <c r="H445" s="201">
        <v>0.01</v>
      </c>
      <c r="I445" s="201">
        <f t="shared" si="40"/>
        <v>1E-4</v>
      </c>
      <c r="J445" s="197"/>
    </row>
    <row r="446" spans="1:10" ht="12.75" customHeight="1">
      <c r="A446" s="201"/>
      <c r="B446" s="202"/>
      <c r="C446" s="201"/>
      <c r="D446" s="201"/>
      <c r="E446" s="202"/>
      <c r="F446" s="204" t="s">
        <v>719</v>
      </c>
      <c r="G446" s="201">
        <v>0</v>
      </c>
      <c r="H446" s="201">
        <v>7.5</v>
      </c>
      <c r="I446" s="201">
        <f t="shared" si="40"/>
        <v>0</v>
      </c>
      <c r="J446" s="197"/>
    </row>
    <row r="447" spans="1:10" ht="12.75" customHeight="1">
      <c r="A447" s="201"/>
      <c r="B447" s="202"/>
      <c r="C447" s="201"/>
      <c r="D447" s="201"/>
      <c r="E447" s="202"/>
      <c r="F447" s="204" t="s">
        <v>720</v>
      </c>
      <c r="G447" s="201">
        <v>0</v>
      </c>
      <c r="H447" s="201">
        <v>0.5</v>
      </c>
      <c r="I447" s="201">
        <f t="shared" si="40"/>
        <v>0</v>
      </c>
      <c r="J447" s="197"/>
    </row>
    <row r="448" spans="1:10" ht="12.75" customHeight="1">
      <c r="A448" s="201"/>
      <c r="B448" s="202"/>
      <c r="C448" s="201"/>
      <c r="D448" s="201"/>
      <c r="E448" s="202"/>
      <c r="F448" s="204" t="s">
        <v>721</v>
      </c>
      <c r="G448" s="201">
        <v>0</v>
      </c>
      <c r="H448" s="201">
        <v>0.5</v>
      </c>
      <c r="I448" s="201">
        <f t="shared" si="40"/>
        <v>0</v>
      </c>
      <c r="J448" s="197"/>
    </row>
    <row r="449" spans="1:10" ht="12.75" customHeight="1">
      <c r="A449" s="201"/>
      <c r="B449" s="202"/>
      <c r="C449" s="201"/>
      <c r="D449" s="201"/>
      <c r="E449" s="202"/>
      <c r="F449" s="204" t="s">
        <v>722</v>
      </c>
      <c r="G449" s="201">
        <v>0</v>
      </c>
      <c r="H449" s="201">
        <v>0.25</v>
      </c>
      <c r="I449" s="201">
        <f t="shared" si="40"/>
        <v>0</v>
      </c>
      <c r="J449" s="197"/>
    </row>
    <row r="450" spans="1:10" ht="12.75" customHeight="1">
      <c r="A450" s="201"/>
      <c r="B450" s="202"/>
      <c r="C450" s="201"/>
      <c r="D450" s="201"/>
      <c r="E450" s="202"/>
      <c r="F450" s="204" t="s">
        <v>723</v>
      </c>
      <c r="G450" s="201">
        <v>2100</v>
      </c>
      <c r="H450" s="201">
        <v>0.01</v>
      </c>
      <c r="I450" s="201">
        <f t="shared" si="40"/>
        <v>0.21</v>
      </c>
      <c r="J450" s="197"/>
    </row>
    <row r="451" spans="1:10" ht="12.75" customHeight="1">
      <c r="A451" s="201"/>
      <c r="B451" s="202"/>
      <c r="C451" s="201"/>
      <c r="D451" s="201"/>
      <c r="E451" s="202"/>
      <c r="F451" s="204" t="s">
        <v>725</v>
      </c>
      <c r="G451" s="201">
        <v>0</v>
      </c>
      <c r="H451" s="201">
        <v>0.01</v>
      </c>
      <c r="I451" s="201">
        <f t="shared" si="40"/>
        <v>0</v>
      </c>
      <c r="J451" s="197"/>
    </row>
    <row r="452" spans="1:10" ht="12.75" customHeight="1">
      <c r="A452" s="201"/>
      <c r="B452" s="202"/>
      <c r="C452" s="201"/>
      <c r="D452" s="201"/>
      <c r="E452" s="202"/>
      <c r="F452" s="204" t="s">
        <v>726</v>
      </c>
      <c r="G452" s="201">
        <v>0</v>
      </c>
      <c r="H452" s="201">
        <v>3.5</v>
      </c>
      <c r="I452" s="201">
        <f t="shared" si="40"/>
        <v>0</v>
      </c>
      <c r="J452" s="197"/>
    </row>
    <row r="453" spans="1:10" ht="12.75" customHeight="1">
      <c r="A453" s="201"/>
      <c r="B453" s="202"/>
      <c r="C453" s="201"/>
      <c r="D453" s="201"/>
      <c r="E453" s="202"/>
      <c r="F453" s="204" t="s">
        <v>727</v>
      </c>
      <c r="G453" s="201">
        <v>0</v>
      </c>
      <c r="H453" s="201">
        <v>0.5</v>
      </c>
      <c r="I453" s="201">
        <f t="shared" si="40"/>
        <v>0</v>
      </c>
      <c r="J453" s="197"/>
    </row>
    <row r="454" spans="1:10" ht="12.75" customHeight="1">
      <c r="A454" s="285" t="s">
        <v>244</v>
      </c>
      <c r="B454" s="234"/>
      <c r="C454" s="234"/>
      <c r="D454" s="234"/>
      <c r="E454" s="234"/>
      <c r="F454" s="234"/>
      <c r="G454" s="234"/>
      <c r="H454" s="236"/>
      <c r="I454" s="206">
        <f>SUM(I444:I453)</f>
        <v>0.21009999999999998</v>
      </c>
      <c r="J454" s="197"/>
    </row>
    <row r="455" spans="1:10" ht="12.75" customHeight="1">
      <c r="A455" s="201">
        <f>A444+1</f>
        <v>42</v>
      </c>
      <c r="B455" s="202" t="s">
        <v>240</v>
      </c>
      <c r="C455" s="201" t="s">
        <v>714</v>
      </c>
      <c r="D455" s="201" t="s">
        <v>715</v>
      </c>
      <c r="E455" s="202" t="s">
        <v>780</v>
      </c>
      <c r="F455" s="203" t="s">
        <v>717</v>
      </c>
      <c r="G455" s="201">
        <v>0</v>
      </c>
      <c r="H455" s="201">
        <v>7.5</v>
      </c>
      <c r="I455" s="201">
        <f t="shared" ref="I455:I464" si="41">(G455*H455)/100</f>
        <v>0</v>
      </c>
      <c r="J455" s="197"/>
    </row>
    <row r="456" spans="1:10" ht="12.75" customHeight="1">
      <c r="A456" s="201"/>
      <c r="B456" s="202"/>
      <c r="C456" s="201"/>
      <c r="D456" s="201"/>
      <c r="E456" s="202"/>
      <c r="F456" s="204" t="s">
        <v>718</v>
      </c>
      <c r="G456" s="201">
        <v>2</v>
      </c>
      <c r="H456" s="201">
        <v>0.01</v>
      </c>
      <c r="I456" s="201">
        <f t="shared" si="41"/>
        <v>2.0000000000000001E-4</v>
      </c>
      <c r="J456" s="197"/>
    </row>
    <row r="457" spans="1:10" ht="12.75" customHeight="1">
      <c r="A457" s="201"/>
      <c r="B457" s="202"/>
      <c r="C457" s="201"/>
      <c r="D457" s="201"/>
      <c r="E457" s="202"/>
      <c r="F457" s="204" t="s">
        <v>719</v>
      </c>
      <c r="G457" s="201">
        <v>0</v>
      </c>
      <c r="H457" s="201">
        <v>7.5</v>
      </c>
      <c r="I457" s="201">
        <f t="shared" si="41"/>
        <v>0</v>
      </c>
      <c r="J457" s="197"/>
    </row>
    <row r="458" spans="1:10" ht="12.75" customHeight="1">
      <c r="A458" s="201"/>
      <c r="B458" s="202"/>
      <c r="C458" s="201"/>
      <c r="D458" s="201"/>
      <c r="E458" s="202"/>
      <c r="F458" s="204" t="s">
        <v>720</v>
      </c>
      <c r="G458" s="201">
        <v>0</v>
      </c>
      <c r="H458" s="201">
        <v>0.5</v>
      </c>
      <c r="I458" s="201">
        <f t="shared" si="41"/>
        <v>0</v>
      </c>
      <c r="J458" s="197"/>
    </row>
    <row r="459" spans="1:10" ht="12.75" customHeight="1">
      <c r="A459" s="201"/>
      <c r="B459" s="202"/>
      <c r="C459" s="201"/>
      <c r="D459" s="201"/>
      <c r="E459" s="202"/>
      <c r="F459" s="204" t="s">
        <v>721</v>
      </c>
      <c r="G459" s="201">
        <v>0</v>
      </c>
      <c r="H459" s="201">
        <v>0.5</v>
      </c>
      <c r="I459" s="201">
        <f t="shared" si="41"/>
        <v>0</v>
      </c>
      <c r="J459" s="197"/>
    </row>
    <row r="460" spans="1:10" ht="12.75" customHeight="1">
      <c r="A460" s="201"/>
      <c r="B460" s="202"/>
      <c r="C460" s="201"/>
      <c r="D460" s="201"/>
      <c r="E460" s="202"/>
      <c r="F460" s="204" t="s">
        <v>722</v>
      </c>
      <c r="G460" s="201">
        <v>0</v>
      </c>
      <c r="H460" s="201">
        <v>0.25</v>
      </c>
      <c r="I460" s="201">
        <f t="shared" si="41"/>
        <v>0</v>
      </c>
      <c r="J460" s="197"/>
    </row>
    <row r="461" spans="1:10" ht="12.75" customHeight="1">
      <c r="A461" s="201"/>
      <c r="B461" s="202"/>
      <c r="C461" s="201"/>
      <c r="D461" s="201"/>
      <c r="E461" s="202"/>
      <c r="F461" s="204" t="s">
        <v>723</v>
      </c>
      <c r="G461" s="201">
        <v>1504</v>
      </c>
      <c r="H461" s="201">
        <v>0.01</v>
      </c>
      <c r="I461" s="201">
        <f t="shared" si="41"/>
        <v>0.15040000000000001</v>
      </c>
      <c r="J461" s="197"/>
    </row>
    <row r="462" spans="1:10" ht="12.75" customHeight="1">
      <c r="A462" s="201"/>
      <c r="B462" s="202"/>
      <c r="C462" s="201"/>
      <c r="D462" s="201"/>
      <c r="E462" s="202"/>
      <c r="F462" s="204" t="s">
        <v>725</v>
      </c>
      <c r="G462" s="201">
        <v>0</v>
      </c>
      <c r="H462" s="201">
        <v>0.01</v>
      </c>
      <c r="I462" s="201">
        <f t="shared" si="41"/>
        <v>0</v>
      </c>
      <c r="J462" s="197"/>
    </row>
    <row r="463" spans="1:10" ht="12.75" customHeight="1">
      <c r="A463" s="201"/>
      <c r="B463" s="202"/>
      <c r="C463" s="201"/>
      <c r="D463" s="201"/>
      <c r="E463" s="202"/>
      <c r="F463" s="204" t="s">
        <v>726</v>
      </c>
      <c r="G463" s="201">
        <v>0</v>
      </c>
      <c r="H463" s="201">
        <v>3.5</v>
      </c>
      <c r="I463" s="201">
        <f t="shared" si="41"/>
        <v>0</v>
      </c>
      <c r="J463" s="197"/>
    </row>
    <row r="464" spans="1:10" ht="12.75" customHeight="1">
      <c r="A464" s="201"/>
      <c r="B464" s="202"/>
      <c r="C464" s="201"/>
      <c r="D464" s="201"/>
      <c r="E464" s="202"/>
      <c r="F464" s="204" t="s">
        <v>727</v>
      </c>
      <c r="G464" s="201">
        <v>0</v>
      </c>
      <c r="H464" s="201">
        <v>0.5</v>
      </c>
      <c r="I464" s="201">
        <f t="shared" si="41"/>
        <v>0</v>
      </c>
      <c r="J464" s="197"/>
    </row>
    <row r="465" spans="1:10" ht="12.75" customHeight="1">
      <c r="A465" s="285" t="s">
        <v>244</v>
      </c>
      <c r="B465" s="234"/>
      <c r="C465" s="234"/>
      <c r="D465" s="234"/>
      <c r="E465" s="234"/>
      <c r="F465" s="234"/>
      <c r="G465" s="234"/>
      <c r="H465" s="236"/>
      <c r="I465" s="206">
        <f>SUM(I455:I464)</f>
        <v>0.15060000000000001</v>
      </c>
      <c r="J465" s="197"/>
    </row>
    <row r="466" spans="1:10" ht="12.75" customHeight="1">
      <c r="A466" s="201">
        <f>A455+1</f>
        <v>43</v>
      </c>
      <c r="B466" s="202" t="s">
        <v>240</v>
      </c>
      <c r="C466" s="201" t="s">
        <v>714</v>
      </c>
      <c r="D466" s="201" t="s">
        <v>715</v>
      </c>
      <c r="E466" s="202" t="s">
        <v>781</v>
      </c>
      <c r="F466" s="203" t="s">
        <v>717</v>
      </c>
      <c r="G466" s="201">
        <v>0</v>
      </c>
      <c r="H466" s="201">
        <v>7.5</v>
      </c>
      <c r="I466" s="201">
        <f t="shared" ref="I466:I475" si="42">(G466*H466)/100</f>
        <v>0</v>
      </c>
      <c r="J466" s="197"/>
    </row>
    <row r="467" spans="1:10" ht="12.75" customHeight="1">
      <c r="A467" s="201"/>
      <c r="B467" s="202"/>
      <c r="C467" s="201"/>
      <c r="D467" s="201"/>
      <c r="E467" s="202"/>
      <c r="F467" s="204" t="s">
        <v>718</v>
      </c>
      <c r="G467" s="201">
        <v>1</v>
      </c>
      <c r="H467" s="201">
        <v>0.01</v>
      </c>
      <c r="I467" s="201">
        <f t="shared" si="42"/>
        <v>1E-4</v>
      </c>
      <c r="J467" s="197"/>
    </row>
    <row r="468" spans="1:10" ht="12.75" customHeight="1">
      <c r="A468" s="201"/>
      <c r="B468" s="202"/>
      <c r="C468" s="201"/>
      <c r="D468" s="201"/>
      <c r="E468" s="202"/>
      <c r="F468" s="204" t="s">
        <v>719</v>
      </c>
      <c r="G468" s="201">
        <v>0</v>
      </c>
      <c r="H468" s="201">
        <v>7.5</v>
      </c>
      <c r="I468" s="201">
        <f t="shared" si="42"/>
        <v>0</v>
      </c>
      <c r="J468" s="197"/>
    </row>
    <row r="469" spans="1:10" ht="12.75" customHeight="1">
      <c r="A469" s="201"/>
      <c r="B469" s="202"/>
      <c r="C469" s="201"/>
      <c r="D469" s="201"/>
      <c r="E469" s="202"/>
      <c r="F469" s="204" t="s">
        <v>720</v>
      </c>
      <c r="G469" s="201">
        <v>0</v>
      </c>
      <c r="H469" s="201">
        <v>0.5</v>
      </c>
      <c r="I469" s="201">
        <f t="shared" si="42"/>
        <v>0</v>
      </c>
      <c r="J469" s="197"/>
    </row>
    <row r="470" spans="1:10" ht="12.75" customHeight="1">
      <c r="A470" s="201"/>
      <c r="B470" s="202"/>
      <c r="C470" s="201"/>
      <c r="D470" s="201"/>
      <c r="E470" s="202"/>
      <c r="F470" s="204" t="s">
        <v>721</v>
      </c>
      <c r="G470" s="201">
        <v>0</v>
      </c>
      <c r="H470" s="201">
        <v>0.5</v>
      </c>
      <c r="I470" s="201">
        <f t="shared" si="42"/>
        <v>0</v>
      </c>
      <c r="J470" s="197"/>
    </row>
    <row r="471" spans="1:10" ht="12.75" customHeight="1">
      <c r="A471" s="201"/>
      <c r="B471" s="202"/>
      <c r="C471" s="201"/>
      <c r="D471" s="201"/>
      <c r="E471" s="202"/>
      <c r="F471" s="204" t="s">
        <v>722</v>
      </c>
      <c r="G471" s="201">
        <v>0</v>
      </c>
      <c r="H471" s="201">
        <v>0.25</v>
      </c>
      <c r="I471" s="201">
        <f t="shared" si="42"/>
        <v>0</v>
      </c>
      <c r="J471" s="197"/>
    </row>
    <row r="472" spans="1:10" ht="12.75" customHeight="1">
      <c r="A472" s="201"/>
      <c r="B472" s="202"/>
      <c r="C472" s="201"/>
      <c r="D472" s="201"/>
      <c r="E472" s="202"/>
      <c r="F472" s="204" t="s">
        <v>723</v>
      </c>
      <c r="G472" s="201">
        <v>1100</v>
      </c>
      <c r="H472" s="201">
        <v>0.01</v>
      </c>
      <c r="I472" s="201">
        <f t="shared" si="42"/>
        <v>0.11</v>
      </c>
      <c r="J472" s="197"/>
    </row>
    <row r="473" spans="1:10" ht="12.75" customHeight="1">
      <c r="A473" s="201"/>
      <c r="B473" s="202"/>
      <c r="C473" s="201"/>
      <c r="D473" s="201"/>
      <c r="E473" s="202"/>
      <c r="F473" s="204" t="s">
        <v>725</v>
      </c>
      <c r="G473" s="201">
        <v>0</v>
      </c>
      <c r="H473" s="201">
        <v>0.01</v>
      </c>
      <c r="I473" s="201">
        <f t="shared" si="42"/>
        <v>0</v>
      </c>
      <c r="J473" s="197"/>
    </row>
    <row r="474" spans="1:10" ht="12.75" customHeight="1">
      <c r="A474" s="201"/>
      <c r="B474" s="202"/>
      <c r="C474" s="201"/>
      <c r="D474" s="201"/>
      <c r="E474" s="202"/>
      <c r="F474" s="204" t="s">
        <v>726</v>
      </c>
      <c r="G474" s="201">
        <v>0</v>
      </c>
      <c r="H474" s="201">
        <v>3.5</v>
      </c>
      <c r="I474" s="201">
        <f t="shared" si="42"/>
        <v>0</v>
      </c>
      <c r="J474" s="197"/>
    </row>
    <row r="475" spans="1:10" ht="12.75" customHeight="1">
      <c r="A475" s="201"/>
      <c r="B475" s="202"/>
      <c r="C475" s="201"/>
      <c r="D475" s="201"/>
      <c r="E475" s="202"/>
      <c r="F475" s="204" t="s">
        <v>727</v>
      </c>
      <c r="G475" s="201">
        <v>0</v>
      </c>
      <c r="H475" s="201">
        <v>0.5</v>
      </c>
      <c r="I475" s="201">
        <f t="shared" si="42"/>
        <v>0</v>
      </c>
      <c r="J475" s="197"/>
    </row>
    <row r="476" spans="1:10" ht="12.75" customHeight="1">
      <c r="A476" s="285" t="s">
        <v>244</v>
      </c>
      <c r="B476" s="234"/>
      <c r="C476" s="234"/>
      <c r="D476" s="234"/>
      <c r="E476" s="234"/>
      <c r="F476" s="234"/>
      <c r="G476" s="234"/>
      <c r="H476" s="236"/>
      <c r="I476" s="206">
        <f>SUM(I466:I475)</f>
        <v>0.1101</v>
      </c>
      <c r="J476" s="197"/>
    </row>
    <row r="477" spans="1:10" ht="12.75" customHeight="1">
      <c r="A477" s="201">
        <f>A466+1</f>
        <v>44</v>
      </c>
      <c r="B477" s="202" t="s">
        <v>240</v>
      </c>
      <c r="C477" s="201" t="s">
        <v>714</v>
      </c>
      <c r="D477" s="201" t="s">
        <v>715</v>
      </c>
      <c r="E477" s="202" t="s">
        <v>782</v>
      </c>
      <c r="F477" s="203" t="s">
        <v>717</v>
      </c>
      <c r="G477" s="201">
        <v>0</v>
      </c>
      <c r="H477" s="201">
        <v>7.5</v>
      </c>
      <c r="I477" s="201">
        <f t="shared" ref="I477:I486" si="43">(G477*H477)/100</f>
        <v>0</v>
      </c>
      <c r="J477" s="197"/>
    </row>
    <row r="478" spans="1:10" ht="12.75" customHeight="1">
      <c r="A478" s="201"/>
      <c r="B478" s="202"/>
      <c r="C478" s="201"/>
      <c r="D478" s="201"/>
      <c r="E478" s="202"/>
      <c r="F478" s="204" t="s">
        <v>718</v>
      </c>
      <c r="G478" s="201">
        <v>2</v>
      </c>
      <c r="H478" s="201">
        <v>0.01</v>
      </c>
      <c r="I478" s="201">
        <f t="shared" si="43"/>
        <v>2.0000000000000001E-4</v>
      </c>
      <c r="J478" s="197"/>
    </row>
    <row r="479" spans="1:10" ht="12.75" customHeight="1">
      <c r="A479" s="201"/>
      <c r="B479" s="202"/>
      <c r="C479" s="201"/>
      <c r="D479" s="201"/>
      <c r="E479" s="202"/>
      <c r="F479" s="204" t="s">
        <v>719</v>
      </c>
      <c r="G479" s="201">
        <v>0</v>
      </c>
      <c r="H479" s="201">
        <v>7.5</v>
      </c>
      <c r="I479" s="201">
        <f t="shared" si="43"/>
        <v>0</v>
      </c>
      <c r="J479" s="197"/>
    </row>
    <row r="480" spans="1:10" ht="12.75" customHeight="1">
      <c r="A480" s="201"/>
      <c r="B480" s="202"/>
      <c r="C480" s="201"/>
      <c r="D480" s="201"/>
      <c r="E480" s="202"/>
      <c r="F480" s="204" t="s">
        <v>720</v>
      </c>
      <c r="G480" s="201">
        <v>0</v>
      </c>
      <c r="H480" s="201">
        <v>0.5</v>
      </c>
      <c r="I480" s="201">
        <f t="shared" si="43"/>
        <v>0</v>
      </c>
      <c r="J480" s="197"/>
    </row>
    <row r="481" spans="1:10" ht="12.75" customHeight="1">
      <c r="A481" s="201"/>
      <c r="B481" s="202"/>
      <c r="C481" s="201"/>
      <c r="D481" s="201"/>
      <c r="E481" s="202"/>
      <c r="F481" s="204" t="s">
        <v>721</v>
      </c>
      <c r="G481" s="201">
        <v>0</v>
      </c>
      <c r="H481" s="201">
        <v>0.5</v>
      </c>
      <c r="I481" s="201">
        <f t="shared" si="43"/>
        <v>0</v>
      </c>
      <c r="J481" s="197"/>
    </row>
    <row r="482" spans="1:10" ht="12.75" customHeight="1">
      <c r="A482" s="201"/>
      <c r="B482" s="202"/>
      <c r="C482" s="201"/>
      <c r="D482" s="201"/>
      <c r="E482" s="202"/>
      <c r="F482" s="204" t="s">
        <v>722</v>
      </c>
      <c r="G482" s="201">
        <v>0</v>
      </c>
      <c r="H482" s="201">
        <v>0.25</v>
      </c>
      <c r="I482" s="201">
        <f t="shared" si="43"/>
        <v>0</v>
      </c>
      <c r="J482" s="197"/>
    </row>
    <row r="483" spans="1:10" ht="12.75" customHeight="1">
      <c r="A483" s="201"/>
      <c r="B483" s="202"/>
      <c r="C483" s="201"/>
      <c r="D483" s="201"/>
      <c r="E483" s="202"/>
      <c r="F483" s="204" t="s">
        <v>723</v>
      </c>
      <c r="G483" s="201">
        <v>1250</v>
      </c>
      <c r="H483" s="201">
        <v>0.01</v>
      </c>
      <c r="I483" s="201">
        <f t="shared" si="43"/>
        <v>0.125</v>
      </c>
      <c r="J483" s="197"/>
    </row>
    <row r="484" spans="1:10" ht="12.75" customHeight="1">
      <c r="A484" s="201"/>
      <c r="B484" s="202"/>
      <c r="C484" s="201"/>
      <c r="D484" s="201"/>
      <c r="E484" s="202"/>
      <c r="F484" s="204" t="s">
        <v>725</v>
      </c>
      <c r="G484" s="201">
        <v>0</v>
      </c>
      <c r="H484" s="201">
        <v>0.01</v>
      </c>
      <c r="I484" s="201">
        <f t="shared" si="43"/>
        <v>0</v>
      </c>
      <c r="J484" s="197"/>
    </row>
    <row r="485" spans="1:10" ht="12.75" customHeight="1">
      <c r="A485" s="201"/>
      <c r="B485" s="202"/>
      <c r="C485" s="201"/>
      <c r="D485" s="201"/>
      <c r="E485" s="202"/>
      <c r="F485" s="204" t="s">
        <v>726</v>
      </c>
      <c r="G485" s="201">
        <v>0</v>
      </c>
      <c r="H485" s="201">
        <v>3.5</v>
      </c>
      <c r="I485" s="201">
        <f t="shared" si="43"/>
        <v>0</v>
      </c>
      <c r="J485" s="197"/>
    </row>
    <row r="486" spans="1:10" ht="12.75" customHeight="1">
      <c r="A486" s="201"/>
      <c r="B486" s="202"/>
      <c r="C486" s="201"/>
      <c r="D486" s="201"/>
      <c r="E486" s="202"/>
      <c r="F486" s="204" t="s">
        <v>727</v>
      </c>
      <c r="G486" s="201">
        <v>0</v>
      </c>
      <c r="H486" s="201">
        <v>0.5</v>
      </c>
      <c r="I486" s="201">
        <f t="shared" si="43"/>
        <v>0</v>
      </c>
      <c r="J486" s="197"/>
    </row>
    <row r="487" spans="1:10" ht="12.75" customHeight="1">
      <c r="A487" s="285" t="s">
        <v>244</v>
      </c>
      <c r="B487" s="234"/>
      <c r="C487" s="234"/>
      <c r="D487" s="234"/>
      <c r="E487" s="234"/>
      <c r="F487" s="234"/>
      <c r="G487" s="234"/>
      <c r="H487" s="236"/>
      <c r="I487" s="206">
        <f>SUM(I477:I486)</f>
        <v>0.12520000000000001</v>
      </c>
      <c r="J487" s="197"/>
    </row>
    <row r="488" spans="1:10" ht="12.75" customHeight="1">
      <c r="A488" s="201">
        <f>A477+1</f>
        <v>45</v>
      </c>
      <c r="B488" s="202" t="s">
        <v>240</v>
      </c>
      <c r="C488" s="201" t="s">
        <v>714</v>
      </c>
      <c r="D488" s="201" t="s">
        <v>715</v>
      </c>
      <c r="E488" s="202" t="s">
        <v>783</v>
      </c>
      <c r="F488" s="203" t="s">
        <v>717</v>
      </c>
      <c r="G488" s="201">
        <v>0</v>
      </c>
      <c r="H488" s="201">
        <v>7.5</v>
      </c>
      <c r="I488" s="201">
        <f t="shared" ref="I488:I497" si="44">(G488*H488)/100</f>
        <v>0</v>
      </c>
      <c r="J488" s="197"/>
    </row>
    <row r="489" spans="1:10" ht="12.75" customHeight="1">
      <c r="A489" s="201"/>
      <c r="B489" s="202"/>
      <c r="C489" s="201"/>
      <c r="D489" s="201"/>
      <c r="E489" s="202"/>
      <c r="F489" s="204" t="s">
        <v>718</v>
      </c>
      <c r="G489" s="201">
        <v>1</v>
      </c>
      <c r="H489" s="201">
        <v>0.01</v>
      </c>
      <c r="I489" s="201">
        <f t="shared" si="44"/>
        <v>1E-4</v>
      </c>
      <c r="J489" s="197"/>
    </row>
    <row r="490" spans="1:10" ht="12.75" customHeight="1">
      <c r="A490" s="201"/>
      <c r="B490" s="202"/>
      <c r="C490" s="201"/>
      <c r="D490" s="201"/>
      <c r="E490" s="202"/>
      <c r="F490" s="204" t="s">
        <v>719</v>
      </c>
      <c r="G490" s="201">
        <v>0</v>
      </c>
      <c r="H490" s="201">
        <v>7.5</v>
      </c>
      <c r="I490" s="201">
        <f t="shared" si="44"/>
        <v>0</v>
      </c>
      <c r="J490" s="197"/>
    </row>
    <row r="491" spans="1:10" ht="12.75" customHeight="1">
      <c r="A491" s="201"/>
      <c r="B491" s="202"/>
      <c r="C491" s="201"/>
      <c r="D491" s="201"/>
      <c r="E491" s="202"/>
      <c r="F491" s="204" t="s">
        <v>720</v>
      </c>
      <c r="G491" s="201">
        <v>0</v>
      </c>
      <c r="H491" s="201">
        <v>0.5</v>
      </c>
      <c r="I491" s="201">
        <f t="shared" si="44"/>
        <v>0</v>
      </c>
      <c r="J491" s="197"/>
    </row>
    <row r="492" spans="1:10" ht="12.75" customHeight="1">
      <c r="A492" s="201"/>
      <c r="B492" s="202"/>
      <c r="C492" s="201"/>
      <c r="D492" s="201"/>
      <c r="E492" s="202"/>
      <c r="F492" s="204" t="s">
        <v>721</v>
      </c>
      <c r="G492" s="201">
        <v>0</v>
      </c>
      <c r="H492" s="201">
        <v>0.5</v>
      </c>
      <c r="I492" s="201">
        <f t="shared" si="44"/>
        <v>0</v>
      </c>
      <c r="J492" s="197"/>
    </row>
    <row r="493" spans="1:10" ht="12.75" customHeight="1">
      <c r="A493" s="201"/>
      <c r="B493" s="202"/>
      <c r="C493" s="201"/>
      <c r="D493" s="201"/>
      <c r="E493" s="202"/>
      <c r="F493" s="204" t="s">
        <v>722</v>
      </c>
      <c r="G493" s="201">
        <v>0</v>
      </c>
      <c r="H493" s="201">
        <v>0.25</v>
      </c>
      <c r="I493" s="201">
        <f t="shared" si="44"/>
        <v>0</v>
      </c>
      <c r="J493" s="197"/>
    </row>
    <row r="494" spans="1:10" ht="12.75" customHeight="1">
      <c r="A494" s="201"/>
      <c r="B494" s="202"/>
      <c r="C494" s="201"/>
      <c r="D494" s="201"/>
      <c r="E494" s="202"/>
      <c r="F494" s="204" t="s">
        <v>723</v>
      </c>
      <c r="G494" s="201">
        <v>1990</v>
      </c>
      <c r="H494" s="201">
        <v>0.01</v>
      </c>
      <c r="I494" s="201">
        <f t="shared" si="44"/>
        <v>0.19900000000000001</v>
      </c>
      <c r="J494" s="197"/>
    </row>
    <row r="495" spans="1:10" ht="12.75" customHeight="1">
      <c r="A495" s="201"/>
      <c r="B495" s="202"/>
      <c r="C495" s="201"/>
      <c r="D495" s="201"/>
      <c r="E495" s="202"/>
      <c r="F495" s="204" t="s">
        <v>725</v>
      </c>
      <c r="G495" s="201">
        <v>0</v>
      </c>
      <c r="H495" s="201">
        <v>0.01</v>
      </c>
      <c r="I495" s="201">
        <f t="shared" si="44"/>
        <v>0</v>
      </c>
      <c r="J495" s="197"/>
    </row>
    <row r="496" spans="1:10" ht="12.75" customHeight="1">
      <c r="A496" s="201"/>
      <c r="B496" s="202"/>
      <c r="C496" s="201"/>
      <c r="D496" s="201"/>
      <c r="E496" s="202"/>
      <c r="F496" s="204" t="s">
        <v>726</v>
      </c>
      <c r="G496" s="201">
        <v>0</v>
      </c>
      <c r="H496" s="201">
        <v>3.5</v>
      </c>
      <c r="I496" s="201">
        <f t="shared" si="44"/>
        <v>0</v>
      </c>
      <c r="J496" s="197"/>
    </row>
    <row r="497" spans="1:10" ht="12.75" customHeight="1">
      <c r="A497" s="201"/>
      <c r="B497" s="202"/>
      <c r="C497" s="201"/>
      <c r="D497" s="201"/>
      <c r="E497" s="202"/>
      <c r="F497" s="204" t="s">
        <v>727</v>
      </c>
      <c r="G497" s="201">
        <v>0</v>
      </c>
      <c r="H497" s="201">
        <v>0.5</v>
      </c>
      <c r="I497" s="201">
        <f t="shared" si="44"/>
        <v>0</v>
      </c>
      <c r="J497" s="197"/>
    </row>
    <row r="498" spans="1:10" ht="12.75" customHeight="1">
      <c r="A498" s="285" t="s">
        <v>244</v>
      </c>
      <c r="B498" s="234"/>
      <c r="C498" s="234"/>
      <c r="D498" s="234"/>
      <c r="E498" s="234"/>
      <c r="F498" s="234"/>
      <c r="G498" s="234"/>
      <c r="H498" s="236"/>
      <c r="I498" s="206">
        <f>SUM(I488:I497)</f>
        <v>0.1991</v>
      </c>
      <c r="J498" s="197"/>
    </row>
    <row r="499" spans="1:10" ht="12.75" customHeight="1">
      <c r="A499" s="201">
        <f>A488+1</f>
        <v>46</v>
      </c>
      <c r="B499" s="202" t="s">
        <v>240</v>
      </c>
      <c r="C499" s="201" t="s">
        <v>714</v>
      </c>
      <c r="D499" s="201" t="s">
        <v>715</v>
      </c>
      <c r="E499" s="202" t="s">
        <v>784</v>
      </c>
      <c r="F499" s="203" t="s">
        <v>717</v>
      </c>
      <c r="G499" s="201">
        <v>0</v>
      </c>
      <c r="H499" s="201">
        <v>7.5</v>
      </c>
      <c r="I499" s="201">
        <f t="shared" ref="I499:I508" si="45">(G499*H499)/100</f>
        <v>0</v>
      </c>
      <c r="J499" s="197"/>
    </row>
    <row r="500" spans="1:10" ht="12.75" customHeight="1">
      <c r="A500" s="201"/>
      <c r="B500" s="202"/>
      <c r="C500" s="201"/>
      <c r="D500" s="201"/>
      <c r="E500" s="202"/>
      <c r="F500" s="204" t="s">
        <v>718</v>
      </c>
      <c r="G500" s="201">
        <v>1</v>
      </c>
      <c r="H500" s="201">
        <v>0.01</v>
      </c>
      <c r="I500" s="201">
        <f t="shared" si="45"/>
        <v>1E-4</v>
      </c>
      <c r="J500" s="197"/>
    </row>
    <row r="501" spans="1:10" ht="12.75" customHeight="1">
      <c r="A501" s="201"/>
      <c r="B501" s="202"/>
      <c r="C501" s="201"/>
      <c r="D501" s="201"/>
      <c r="E501" s="202"/>
      <c r="F501" s="204" t="s">
        <v>719</v>
      </c>
      <c r="G501" s="201">
        <v>0</v>
      </c>
      <c r="H501" s="201">
        <v>7.5</v>
      </c>
      <c r="I501" s="201">
        <f t="shared" si="45"/>
        <v>0</v>
      </c>
      <c r="J501" s="197"/>
    </row>
    <row r="502" spans="1:10" ht="12.75" customHeight="1">
      <c r="A502" s="201"/>
      <c r="B502" s="202"/>
      <c r="C502" s="201"/>
      <c r="D502" s="201"/>
      <c r="E502" s="202"/>
      <c r="F502" s="204" t="s">
        <v>720</v>
      </c>
      <c r="G502" s="201">
        <v>0</v>
      </c>
      <c r="H502" s="201">
        <v>0.5</v>
      </c>
      <c r="I502" s="201">
        <f t="shared" si="45"/>
        <v>0</v>
      </c>
      <c r="J502" s="197"/>
    </row>
    <row r="503" spans="1:10" ht="12.75" customHeight="1">
      <c r="A503" s="201"/>
      <c r="B503" s="202"/>
      <c r="C503" s="201"/>
      <c r="D503" s="201"/>
      <c r="E503" s="202"/>
      <c r="F503" s="204" t="s">
        <v>721</v>
      </c>
      <c r="G503" s="201">
        <v>0</v>
      </c>
      <c r="H503" s="201">
        <v>0.5</v>
      </c>
      <c r="I503" s="201">
        <f t="shared" si="45"/>
        <v>0</v>
      </c>
      <c r="J503" s="197"/>
    </row>
    <row r="504" spans="1:10" ht="12.75" customHeight="1">
      <c r="A504" s="201"/>
      <c r="B504" s="202"/>
      <c r="C504" s="201"/>
      <c r="D504" s="201"/>
      <c r="E504" s="202"/>
      <c r="F504" s="204" t="s">
        <v>722</v>
      </c>
      <c r="G504" s="201">
        <v>0</v>
      </c>
      <c r="H504" s="201">
        <v>0.25</v>
      </c>
      <c r="I504" s="201">
        <f t="shared" si="45"/>
        <v>0</v>
      </c>
      <c r="J504" s="197"/>
    </row>
    <row r="505" spans="1:10" ht="12.75" customHeight="1">
      <c r="A505" s="201"/>
      <c r="B505" s="202"/>
      <c r="C505" s="201"/>
      <c r="D505" s="201"/>
      <c r="E505" s="202"/>
      <c r="F505" s="204" t="s">
        <v>723</v>
      </c>
      <c r="G505" s="201">
        <v>3780</v>
      </c>
      <c r="H505" s="201">
        <v>0.01</v>
      </c>
      <c r="I505" s="201">
        <f t="shared" si="45"/>
        <v>0.37800000000000006</v>
      </c>
      <c r="J505" s="197"/>
    </row>
    <row r="506" spans="1:10" ht="12.75" customHeight="1">
      <c r="A506" s="201"/>
      <c r="B506" s="202"/>
      <c r="C506" s="201"/>
      <c r="D506" s="201"/>
      <c r="E506" s="202"/>
      <c r="F506" s="204" t="s">
        <v>725</v>
      </c>
      <c r="G506" s="201">
        <v>0</v>
      </c>
      <c r="H506" s="201">
        <v>0.01</v>
      </c>
      <c r="I506" s="201">
        <f t="shared" si="45"/>
        <v>0</v>
      </c>
      <c r="J506" s="197"/>
    </row>
    <row r="507" spans="1:10" ht="12.75" customHeight="1">
      <c r="A507" s="201"/>
      <c r="B507" s="202"/>
      <c r="C507" s="201"/>
      <c r="D507" s="201"/>
      <c r="E507" s="202"/>
      <c r="F507" s="204" t="s">
        <v>726</v>
      </c>
      <c r="G507" s="201">
        <v>0</v>
      </c>
      <c r="H507" s="201">
        <v>3.5</v>
      </c>
      <c r="I507" s="201">
        <f t="shared" si="45"/>
        <v>0</v>
      </c>
      <c r="J507" s="197"/>
    </row>
    <row r="508" spans="1:10" ht="12.75" customHeight="1">
      <c r="A508" s="201"/>
      <c r="B508" s="202"/>
      <c r="C508" s="201"/>
      <c r="D508" s="201"/>
      <c r="E508" s="202"/>
      <c r="F508" s="204" t="s">
        <v>727</v>
      </c>
      <c r="G508" s="201">
        <v>0</v>
      </c>
      <c r="H508" s="201">
        <v>0.5</v>
      </c>
      <c r="I508" s="201">
        <f t="shared" si="45"/>
        <v>0</v>
      </c>
      <c r="J508" s="197"/>
    </row>
    <row r="509" spans="1:10" ht="12.75" customHeight="1">
      <c r="A509" s="285" t="s">
        <v>244</v>
      </c>
      <c r="B509" s="234"/>
      <c r="C509" s="234"/>
      <c r="D509" s="234"/>
      <c r="E509" s="234"/>
      <c r="F509" s="234"/>
      <c r="G509" s="234"/>
      <c r="H509" s="236"/>
      <c r="I509" s="206">
        <f>SUM(I499:I508)</f>
        <v>0.37810000000000005</v>
      </c>
      <c r="J509" s="197"/>
    </row>
    <row r="510" spans="1:10" ht="12.75" customHeight="1">
      <c r="A510" s="201">
        <f>A499+1</f>
        <v>47</v>
      </c>
      <c r="B510" s="202" t="s">
        <v>240</v>
      </c>
      <c r="C510" s="201" t="s">
        <v>714</v>
      </c>
      <c r="D510" s="201" t="s">
        <v>715</v>
      </c>
      <c r="E510" s="202" t="s">
        <v>785</v>
      </c>
      <c r="F510" s="203" t="s">
        <v>717</v>
      </c>
      <c r="G510" s="201">
        <v>0</v>
      </c>
      <c r="H510" s="201">
        <v>7.5</v>
      </c>
      <c r="I510" s="201">
        <f t="shared" ref="I510:I519" si="46">(G510*H510)/100</f>
        <v>0</v>
      </c>
      <c r="J510" s="197"/>
    </row>
    <row r="511" spans="1:10" ht="12.75" customHeight="1">
      <c r="A511" s="201"/>
      <c r="B511" s="202"/>
      <c r="C511" s="201"/>
      <c r="D511" s="201"/>
      <c r="E511" s="202"/>
      <c r="F511" s="204" t="s">
        <v>718</v>
      </c>
      <c r="G511" s="201">
        <v>1</v>
      </c>
      <c r="H511" s="201">
        <v>0.01</v>
      </c>
      <c r="I511" s="201">
        <f t="shared" si="46"/>
        <v>1E-4</v>
      </c>
      <c r="J511" s="197"/>
    </row>
    <row r="512" spans="1:10" ht="12.75" customHeight="1">
      <c r="A512" s="201"/>
      <c r="B512" s="202"/>
      <c r="C512" s="201"/>
      <c r="D512" s="201"/>
      <c r="E512" s="202"/>
      <c r="F512" s="204" t="s">
        <v>719</v>
      </c>
      <c r="G512" s="201">
        <v>0</v>
      </c>
      <c r="H512" s="201">
        <v>7.5</v>
      </c>
      <c r="I512" s="201">
        <f t="shared" si="46"/>
        <v>0</v>
      </c>
      <c r="J512" s="197"/>
    </row>
    <row r="513" spans="1:10" ht="12.75" customHeight="1">
      <c r="A513" s="201"/>
      <c r="B513" s="202"/>
      <c r="C513" s="201"/>
      <c r="D513" s="201"/>
      <c r="E513" s="202"/>
      <c r="F513" s="204" t="s">
        <v>720</v>
      </c>
      <c r="G513" s="201">
        <v>0</v>
      </c>
      <c r="H513" s="201">
        <v>0.5</v>
      </c>
      <c r="I513" s="201">
        <f t="shared" si="46"/>
        <v>0</v>
      </c>
      <c r="J513" s="197"/>
    </row>
    <row r="514" spans="1:10" ht="12.75" customHeight="1">
      <c r="A514" s="201"/>
      <c r="B514" s="202"/>
      <c r="C514" s="201"/>
      <c r="D514" s="201"/>
      <c r="E514" s="202"/>
      <c r="F514" s="204" t="s">
        <v>721</v>
      </c>
      <c r="G514" s="201">
        <v>0</v>
      </c>
      <c r="H514" s="201">
        <v>0.5</v>
      </c>
      <c r="I514" s="201">
        <f t="shared" si="46"/>
        <v>0</v>
      </c>
      <c r="J514" s="197"/>
    </row>
    <row r="515" spans="1:10" ht="12.75" customHeight="1">
      <c r="A515" s="201"/>
      <c r="B515" s="202"/>
      <c r="C515" s="201"/>
      <c r="D515" s="201"/>
      <c r="E515" s="202"/>
      <c r="F515" s="204" t="s">
        <v>722</v>
      </c>
      <c r="G515" s="201">
        <v>0</v>
      </c>
      <c r="H515" s="201">
        <v>0.25</v>
      </c>
      <c r="I515" s="201">
        <f t="shared" si="46"/>
        <v>0</v>
      </c>
      <c r="J515" s="197"/>
    </row>
    <row r="516" spans="1:10" ht="12.75" customHeight="1">
      <c r="A516" s="201"/>
      <c r="B516" s="202"/>
      <c r="C516" s="201"/>
      <c r="D516" s="201"/>
      <c r="E516" s="202"/>
      <c r="F516" s="204" t="s">
        <v>723</v>
      </c>
      <c r="G516" s="201">
        <v>1800</v>
      </c>
      <c r="H516" s="201">
        <v>0.01</v>
      </c>
      <c r="I516" s="201">
        <f t="shared" si="46"/>
        <v>0.18</v>
      </c>
      <c r="J516" s="197"/>
    </row>
    <row r="517" spans="1:10" ht="12.75" customHeight="1">
      <c r="A517" s="201"/>
      <c r="B517" s="202"/>
      <c r="C517" s="201"/>
      <c r="D517" s="201"/>
      <c r="E517" s="202"/>
      <c r="F517" s="204" t="s">
        <v>725</v>
      </c>
      <c r="G517" s="201">
        <v>0</v>
      </c>
      <c r="H517" s="201">
        <v>0.01</v>
      </c>
      <c r="I517" s="201">
        <f t="shared" si="46"/>
        <v>0</v>
      </c>
      <c r="J517" s="197"/>
    </row>
    <row r="518" spans="1:10" ht="12.75" customHeight="1">
      <c r="A518" s="201"/>
      <c r="B518" s="202"/>
      <c r="C518" s="201"/>
      <c r="D518" s="201"/>
      <c r="E518" s="202"/>
      <c r="F518" s="204" t="s">
        <v>726</v>
      </c>
      <c r="G518" s="201">
        <v>0</v>
      </c>
      <c r="H518" s="201">
        <v>3.5</v>
      </c>
      <c r="I518" s="201">
        <f t="shared" si="46"/>
        <v>0</v>
      </c>
      <c r="J518" s="197"/>
    </row>
    <row r="519" spans="1:10" ht="12.75" customHeight="1">
      <c r="A519" s="201"/>
      <c r="B519" s="202"/>
      <c r="C519" s="201"/>
      <c r="D519" s="201"/>
      <c r="E519" s="202"/>
      <c r="F519" s="204" t="s">
        <v>727</v>
      </c>
      <c r="G519" s="201">
        <v>0</v>
      </c>
      <c r="H519" s="201">
        <v>0.5</v>
      </c>
      <c r="I519" s="201">
        <f t="shared" si="46"/>
        <v>0</v>
      </c>
      <c r="J519" s="197"/>
    </row>
    <row r="520" spans="1:10" ht="12.75" customHeight="1">
      <c r="A520" s="285" t="s">
        <v>244</v>
      </c>
      <c r="B520" s="234"/>
      <c r="C520" s="234"/>
      <c r="D520" s="234"/>
      <c r="E520" s="234"/>
      <c r="F520" s="234"/>
      <c r="G520" s="234"/>
      <c r="H520" s="236"/>
      <c r="I520" s="206">
        <f>SUM(I510:I519)</f>
        <v>0.18009999999999998</v>
      </c>
      <c r="J520" s="197"/>
    </row>
    <row r="521" spans="1:10" ht="12.75" customHeight="1">
      <c r="A521" s="201">
        <f>A510+1</f>
        <v>48</v>
      </c>
      <c r="B521" s="202" t="s">
        <v>240</v>
      </c>
      <c r="C521" s="201" t="s">
        <v>714</v>
      </c>
      <c r="D521" s="201" t="s">
        <v>715</v>
      </c>
      <c r="E521" s="202" t="s">
        <v>786</v>
      </c>
      <c r="F521" s="203" t="s">
        <v>717</v>
      </c>
      <c r="G521" s="201">
        <v>0</v>
      </c>
      <c r="H521" s="201">
        <v>7.5</v>
      </c>
      <c r="I521" s="201">
        <f t="shared" ref="I521:I530" si="47">(G521*H521)/100</f>
        <v>0</v>
      </c>
      <c r="J521" s="197"/>
    </row>
    <row r="522" spans="1:10" ht="12.75" customHeight="1">
      <c r="A522" s="201"/>
      <c r="B522" s="202"/>
      <c r="C522" s="201"/>
      <c r="D522" s="201"/>
      <c r="E522" s="202"/>
      <c r="F522" s="204" t="s">
        <v>718</v>
      </c>
      <c r="G522" s="201">
        <v>2</v>
      </c>
      <c r="H522" s="201">
        <v>0.01</v>
      </c>
      <c r="I522" s="201">
        <f t="shared" si="47"/>
        <v>2.0000000000000001E-4</v>
      </c>
      <c r="J522" s="197"/>
    </row>
    <row r="523" spans="1:10" ht="12.75" customHeight="1">
      <c r="A523" s="201"/>
      <c r="B523" s="202"/>
      <c r="C523" s="201"/>
      <c r="D523" s="201"/>
      <c r="E523" s="202"/>
      <c r="F523" s="204" t="s">
        <v>719</v>
      </c>
      <c r="G523" s="201">
        <v>0</v>
      </c>
      <c r="H523" s="201">
        <v>7.5</v>
      </c>
      <c r="I523" s="201">
        <f t="shared" si="47"/>
        <v>0</v>
      </c>
      <c r="J523" s="197"/>
    </row>
    <row r="524" spans="1:10" ht="12.75" customHeight="1">
      <c r="A524" s="201"/>
      <c r="B524" s="202"/>
      <c r="C524" s="201"/>
      <c r="D524" s="201"/>
      <c r="E524" s="202"/>
      <c r="F524" s="204" t="s">
        <v>720</v>
      </c>
      <c r="G524" s="201">
        <v>0</v>
      </c>
      <c r="H524" s="201">
        <v>0.5</v>
      </c>
      <c r="I524" s="201">
        <f t="shared" si="47"/>
        <v>0</v>
      </c>
      <c r="J524" s="197"/>
    </row>
    <row r="525" spans="1:10" ht="12.75" customHeight="1">
      <c r="A525" s="201"/>
      <c r="B525" s="202"/>
      <c r="C525" s="201"/>
      <c r="D525" s="201"/>
      <c r="E525" s="202"/>
      <c r="F525" s="204" t="s">
        <v>721</v>
      </c>
      <c r="G525" s="201">
        <v>0</v>
      </c>
      <c r="H525" s="201">
        <v>0.5</v>
      </c>
      <c r="I525" s="201">
        <f t="shared" si="47"/>
        <v>0</v>
      </c>
      <c r="J525" s="197"/>
    </row>
    <row r="526" spans="1:10" ht="12.75" customHeight="1">
      <c r="A526" s="201"/>
      <c r="B526" s="202"/>
      <c r="C526" s="201"/>
      <c r="D526" s="201"/>
      <c r="E526" s="202"/>
      <c r="F526" s="204" t="s">
        <v>722</v>
      </c>
      <c r="G526" s="201">
        <v>0</v>
      </c>
      <c r="H526" s="201">
        <v>0.25</v>
      </c>
      <c r="I526" s="201">
        <f t="shared" si="47"/>
        <v>0</v>
      </c>
      <c r="J526" s="197"/>
    </row>
    <row r="527" spans="1:10" ht="12.75" customHeight="1">
      <c r="A527" s="201"/>
      <c r="B527" s="202"/>
      <c r="C527" s="201"/>
      <c r="D527" s="201"/>
      <c r="E527" s="202"/>
      <c r="F527" s="204" t="s">
        <v>723</v>
      </c>
      <c r="G527" s="201">
        <v>3100</v>
      </c>
      <c r="H527" s="201">
        <v>0.01</v>
      </c>
      <c r="I527" s="201">
        <f t="shared" si="47"/>
        <v>0.31</v>
      </c>
      <c r="J527" s="197"/>
    </row>
    <row r="528" spans="1:10" ht="12.75" customHeight="1">
      <c r="A528" s="201"/>
      <c r="B528" s="202"/>
      <c r="C528" s="201"/>
      <c r="D528" s="201"/>
      <c r="E528" s="202"/>
      <c r="F528" s="204" t="s">
        <v>725</v>
      </c>
      <c r="G528" s="201">
        <v>0</v>
      </c>
      <c r="H528" s="201">
        <v>0.01</v>
      </c>
      <c r="I528" s="201">
        <f t="shared" si="47"/>
        <v>0</v>
      </c>
      <c r="J528" s="197"/>
    </row>
    <row r="529" spans="1:10" ht="12.75" customHeight="1">
      <c r="A529" s="201"/>
      <c r="B529" s="202"/>
      <c r="C529" s="201"/>
      <c r="D529" s="201"/>
      <c r="E529" s="202"/>
      <c r="F529" s="204" t="s">
        <v>726</v>
      </c>
      <c r="G529" s="201">
        <v>0</v>
      </c>
      <c r="H529" s="201">
        <v>3.5</v>
      </c>
      <c r="I529" s="201">
        <f t="shared" si="47"/>
        <v>0</v>
      </c>
      <c r="J529" s="197"/>
    </row>
    <row r="530" spans="1:10" ht="12.75" customHeight="1">
      <c r="A530" s="201"/>
      <c r="B530" s="202"/>
      <c r="C530" s="201"/>
      <c r="D530" s="201"/>
      <c r="E530" s="202"/>
      <c r="F530" s="204" t="s">
        <v>727</v>
      </c>
      <c r="G530" s="201">
        <v>0</v>
      </c>
      <c r="H530" s="201">
        <v>0.5</v>
      </c>
      <c r="I530" s="201">
        <f t="shared" si="47"/>
        <v>0</v>
      </c>
      <c r="J530" s="197"/>
    </row>
    <row r="531" spans="1:10" ht="12.75" customHeight="1">
      <c r="A531" s="285" t="s">
        <v>244</v>
      </c>
      <c r="B531" s="234"/>
      <c r="C531" s="234"/>
      <c r="D531" s="234"/>
      <c r="E531" s="234"/>
      <c r="F531" s="234"/>
      <c r="G531" s="234"/>
      <c r="H531" s="236"/>
      <c r="I531" s="206">
        <f>SUM(I521:I530)</f>
        <v>0.31019999999999998</v>
      </c>
      <c r="J531" s="197"/>
    </row>
    <row r="532" spans="1:10" ht="12.75" customHeight="1">
      <c r="A532" s="201">
        <f>A521+1</f>
        <v>49</v>
      </c>
      <c r="B532" s="202" t="s">
        <v>240</v>
      </c>
      <c r="C532" s="201" t="s">
        <v>714</v>
      </c>
      <c r="D532" s="201" t="s">
        <v>715</v>
      </c>
      <c r="E532" s="202" t="s">
        <v>787</v>
      </c>
      <c r="F532" s="203" t="s">
        <v>717</v>
      </c>
      <c r="G532" s="201">
        <v>0</v>
      </c>
      <c r="H532" s="201">
        <v>7.5</v>
      </c>
      <c r="I532" s="201">
        <f t="shared" ref="I532:I541" si="48">(G532*H532)/100</f>
        <v>0</v>
      </c>
      <c r="J532" s="197"/>
    </row>
    <row r="533" spans="1:10" ht="12.75" customHeight="1">
      <c r="A533" s="201"/>
      <c r="B533" s="202"/>
      <c r="C533" s="201"/>
      <c r="D533" s="201"/>
      <c r="E533" s="202"/>
      <c r="F533" s="204" t="s">
        <v>718</v>
      </c>
      <c r="G533" s="201">
        <v>1</v>
      </c>
      <c r="H533" s="201">
        <v>0.01</v>
      </c>
      <c r="I533" s="201">
        <f t="shared" si="48"/>
        <v>1E-4</v>
      </c>
      <c r="J533" s="197"/>
    </row>
    <row r="534" spans="1:10" ht="12.75" customHeight="1">
      <c r="A534" s="201"/>
      <c r="B534" s="202"/>
      <c r="C534" s="201"/>
      <c r="D534" s="201"/>
      <c r="E534" s="202"/>
      <c r="F534" s="204" t="s">
        <v>719</v>
      </c>
      <c r="G534" s="201">
        <v>0</v>
      </c>
      <c r="H534" s="201">
        <v>7.5</v>
      </c>
      <c r="I534" s="201">
        <f t="shared" si="48"/>
        <v>0</v>
      </c>
      <c r="J534" s="197"/>
    </row>
    <row r="535" spans="1:10" ht="12.75" customHeight="1">
      <c r="A535" s="201"/>
      <c r="B535" s="202"/>
      <c r="C535" s="201"/>
      <c r="D535" s="201"/>
      <c r="E535" s="202"/>
      <c r="F535" s="204" t="s">
        <v>720</v>
      </c>
      <c r="G535" s="201">
        <v>0</v>
      </c>
      <c r="H535" s="201">
        <v>0.5</v>
      </c>
      <c r="I535" s="201">
        <f t="shared" si="48"/>
        <v>0</v>
      </c>
      <c r="J535" s="197"/>
    </row>
    <row r="536" spans="1:10" ht="12.75" customHeight="1">
      <c r="A536" s="201"/>
      <c r="B536" s="202"/>
      <c r="C536" s="201"/>
      <c r="D536" s="201"/>
      <c r="E536" s="202"/>
      <c r="F536" s="204" t="s">
        <v>721</v>
      </c>
      <c r="G536" s="201">
        <v>0</v>
      </c>
      <c r="H536" s="201">
        <v>0.5</v>
      </c>
      <c r="I536" s="201">
        <f t="shared" si="48"/>
        <v>0</v>
      </c>
      <c r="J536" s="197"/>
    </row>
    <row r="537" spans="1:10" ht="12.75" customHeight="1">
      <c r="A537" s="201"/>
      <c r="B537" s="202"/>
      <c r="C537" s="201"/>
      <c r="D537" s="201"/>
      <c r="E537" s="202"/>
      <c r="F537" s="204" t="s">
        <v>722</v>
      </c>
      <c r="G537" s="201">
        <v>0</v>
      </c>
      <c r="H537" s="201">
        <v>0.25</v>
      </c>
      <c r="I537" s="201">
        <f t="shared" si="48"/>
        <v>0</v>
      </c>
      <c r="J537" s="197"/>
    </row>
    <row r="538" spans="1:10" ht="12.75" customHeight="1">
      <c r="A538" s="201"/>
      <c r="B538" s="202"/>
      <c r="C538" s="201"/>
      <c r="D538" s="201"/>
      <c r="E538" s="202"/>
      <c r="F538" s="204" t="s">
        <v>723</v>
      </c>
      <c r="G538" s="201">
        <v>1246</v>
      </c>
      <c r="H538" s="201">
        <v>0.01</v>
      </c>
      <c r="I538" s="201">
        <f t="shared" si="48"/>
        <v>0.1246</v>
      </c>
      <c r="J538" s="197"/>
    </row>
    <row r="539" spans="1:10" ht="12.75" customHeight="1">
      <c r="A539" s="201"/>
      <c r="B539" s="202"/>
      <c r="C539" s="201"/>
      <c r="D539" s="201"/>
      <c r="E539" s="202"/>
      <c r="F539" s="204" t="s">
        <v>725</v>
      </c>
      <c r="G539" s="201">
        <v>0</v>
      </c>
      <c r="H539" s="201">
        <v>0.01</v>
      </c>
      <c r="I539" s="201">
        <f t="shared" si="48"/>
        <v>0</v>
      </c>
      <c r="J539" s="197"/>
    </row>
    <row r="540" spans="1:10" ht="12.75" customHeight="1">
      <c r="A540" s="201"/>
      <c r="B540" s="202"/>
      <c r="C540" s="201"/>
      <c r="D540" s="201"/>
      <c r="E540" s="202"/>
      <c r="F540" s="204" t="s">
        <v>726</v>
      </c>
      <c r="G540" s="201">
        <v>0</v>
      </c>
      <c r="H540" s="201">
        <v>3.5</v>
      </c>
      <c r="I540" s="201">
        <f t="shared" si="48"/>
        <v>0</v>
      </c>
      <c r="J540" s="197"/>
    </row>
    <row r="541" spans="1:10" ht="12.75" customHeight="1">
      <c r="A541" s="201"/>
      <c r="B541" s="202"/>
      <c r="C541" s="201"/>
      <c r="D541" s="201"/>
      <c r="E541" s="202"/>
      <c r="F541" s="204" t="s">
        <v>727</v>
      </c>
      <c r="G541" s="201">
        <v>0</v>
      </c>
      <c r="H541" s="201">
        <v>0.5</v>
      </c>
      <c r="I541" s="201">
        <f t="shared" si="48"/>
        <v>0</v>
      </c>
      <c r="J541" s="197"/>
    </row>
    <row r="542" spans="1:10" ht="12.75" customHeight="1">
      <c r="A542" s="285" t="s">
        <v>244</v>
      </c>
      <c r="B542" s="234"/>
      <c r="C542" s="234"/>
      <c r="D542" s="234"/>
      <c r="E542" s="234"/>
      <c r="F542" s="234"/>
      <c r="G542" s="234"/>
      <c r="H542" s="236"/>
      <c r="I542" s="206">
        <f>SUM(I532:I541)</f>
        <v>0.12470000000000001</v>
      </c>
      <c r="J542" s="197"/>
    </row>
    <row r="543" spans="1:10" ht="12.75" customHeight="1">
      <c r="A543" s="201">
        <f>A532+1</f>
        <v>50</v>
      </c>
      <c r="B543" s="202" t="s">
        <v>240</v>
      </c>
      <c r="C543" s="201" t="s">
        <v>714</v>
      </c>
      <c r="D543" s="201" t="s">
        <v>715</v>
      </c>
      <c r="E543" s="202" t="s">
        <v>788</v>
      </c>
      <c r="F543" s="203" t="s">
        <v>717</v>
      </c>
      <c r="G543" s="201">
        <v>0</v>
      </c>
      <c r="H543" s="201">
        <v>7.5</v>
      </c>
      <c r="I543" s="201">
        <f t="shared" ref="I543:I552" si="49">(G543*H543)/100</f>
        <v>0</v>
      </c>
      <c r="J543" s="197"/>
    </row>
    <row r="544" spans="1:10" ht="12.75" customHeight="1">
      <c r="A544" s="201"/>
      <c r="B544" s="202"/>
      <c r="C544" s="201"/>
      <c r="D544" s="201"/>
      <c r="E544" s="202"/>
      <c r="F544" s="204" t="s">
        <v>718</v>
      </c>
      <c r="G544" s="201">
        <v>1</v>
      </c>
      <c r="H544" s="201">
        <v>0.01</v>
      </c>
      <c r="I544" s="201">
        <f t="shared" si="49"/>
        <v>1E-4</v>
      </c>
      <c r="J544" s="197"/>
    </row>
    <row r="545" spans="1:10" ht="12.75" customHeight="1">
      <c r="A545" s="201"/>
      <c r="B545" s="202"/>
      <c r="C545" s="201"/>
      <c r="D545" s="201"/>
      <c r="E545" s="202"/>
      <c r="F545" s="204" t="s">
        <v>719</v>
      </c>
      <c r="G545" s="201">
        <v>0</v>
      </c>
      <c r="H545" s="201">
        <v>7.5</v>
      </c>
      <c r="I545" s="201">
        <f t="shared" si="49"/>
        <v>0</v>
      </c>
      <c r="J545" s="197"/>
    </row>
    <row r="546" spans="1:10" ht="12.75" customHeight="1">
      <c r="A546" s="201"/>
      <c r="B546" s="202"/>
      <c r="C546" s="201"/>
      <c r="D546" s="201"/>
      <c r="E546" s="202"/>
      <c r="F546" s="204" t="s">
        <v>720</v>
      </c>
      <c r="G546" s="201">
        <v>0</v>
      </c>
      <c r="H546" s="201">
        <v>0.5</v>
      </c>
      <c r="I546" s="201">
        <f t="shared" si="49"/>
        <v>0</v>
      </c>
      <c r="J546" s="197"/>
    </row>
    <row r="547" spans="1:10" ht="12.75" customHeight="1">
      <c r="A547" s="201"/>
      <c r="B547" s="202"/>
      <c r="C547" s="201"/>
      <c r="D547" s="201"/>
      <c r="E547" s="202"/>
      <c r="F547" s="204" t="s">
        <v>721</v>
      </c>
      <c r="G547" s="201">
        <v>0</v>
      </c>
      <c r="H547" s="201">
        <v>0.5</v>
      </c>
      <c r="I547" s="201">
        <f t="shared" si="49"/>
        <v>0</v>
      </c>
      <c r="J547" s="197"/>
    </row>
    <row r="548" spans="1:10" ht="12.75" customHeight="1">
      <c r="A548" s="201"/>
      <c r="B548" s="202"/>
      <c r="C548" s="201"/>
      <c r="D548" s="201"/>
      <c r="E548" s="202"/>
      <c r="F548" s="204" t="s">
        <v>722</v>
      </c>
      <c r="G548" s="201">
        <v>0</v>
      </c>
      <c r="H548" s="201">
        <v>0.25</v>
      </c>
      <c r="I548" s="201">
        <f t="shared" si="49"/>
        <v>0</v>
      </c>
      <c r="J548" s="197"/>
    </row>
    <row r="549" spans="1:10" ht="12.75" customHeight="1">
      <c r="A549" s="201"/>
      <c r="B549" s="202"/>
      <c r="C549" s="201"/>
      <c r="D549" s="201"/>
      <c r="E549" s="202"/>
      <c r="F549" s="204" t="s">
        <v>723</v>
      </c>
      <c r="G549" s="201">
        <v>1250</v>
      </c>
      <c r="H549" s="201">
        <v>0.01</v>
      </c>
      <c r="I549" s="201">
        <f t="shared" si="49"/>
        <v>0.125</v>
      </c>
      <c r="J549" s="197"/>
    </row>
    <row r="550" spans="1:10" ht="12.75" customHeight="1">
      <c r="A550" s="201"/>
      <c r="B550" s="202"/>
      <c r="C550" s="201"/>
      <c r="D550" s="201"/>
      <c r="E550" s="202"/>
      <c r="F550" s="204" t="s">
        <v>725</v>
      </c>
      <c r="G550" s="201">
        <v>0</v>
      </c>
      <c r="H550" s="201">
        <v>0.01</v>
      </c>
      <c r="I550" s="201">
        <f t="shared" si="49"/>
        <v>0</v>
      </c>
      <c r="J550" s="197"/>
    </row>
    <row r="551" spans="1:10" ht="12.75" customHeight="1">
      <c r="A551" s="201"/>
      <c r="B551" s="202"/>
      <c r="C551" s="201"/>
      <c r="D551" s="201"/>
      <c r="E551" s="202"/>
      <c r="F551" s="204" t="s">
        <v>726</v>
      </c>
      <c r="G551" s="201">
        <v>0</v>
      </c>
      <c r="H551" s="201">
        <v>3.5</v>
      </c>
      <c r="I551" s="201">
        <f t="shared" si="49"/>
        <v>0</v>
      </c>
      <c r="J551" s="197"/>
    </row>
    <row r="552" spans="1:10" ht="12.75" customHeight="1">
      <c r="A552" s="201"/>
      <c r="B552" s="202"/>
      <c r="C552" s="201"/>
      <c r="D552" s="201"/>
      <c r="E552" s="202"/>
      <c r="F552" s="204" t="s">
        <v>727</v>
      </c>
      <c r="G552" s="201">
        <v>0</v>
      </c>
      <c r="H552" s="201">
        <v>0.5</v>
      </c>
      <c r="I552" s="201">
        <f t="shared" si="49"/>
        <v>0</v>
      </c>
      <c r="J552" s="197"/>
    </row>
    <row r="553" spans="1:10" ht="12.75" customHeight="1">
      <c r="A553" s="285" t="s">
        <v>244</v>
      </c>
      <c r="B553" s="234"/>
      <c r="C553" s="234"/>
      <c r="D553" s="234"/>
      <c r="E553" s="234"/>
      <c r="F553" s="234"/>
      <c r="G553" s="234"/>
      <c r="H553" s="236"/>
      <c r="I553" s="206">
        <f>SUM(I543:I552)</f>
        <v>0.12509999999999999</v>
      </c>
      <c r="J553" s="197"/>
    </row>
    <row r="554" spans="1:10" ht="12.75" customHeight="1">
      <c r="A554" s="201">
        <f>A543+1</f>
        <v>51</v>
      </c>
      <c r="B554" s="202" t="s">
        <v>240</v>
      </c>
      <c r="C554" s="201" t="s">
        <v>714</v>
      </c>
      <c r="D554" s="201" t="s">
        <v>715</v>
      </c>
      <c r="E554" s="202" t="s">
        <v>789</v>
      </c>
      <c r="F554" s="203" t="s">
        <v>717</v>
      </c>
      <c r="G554" s="201">
        <v>0</v>
      </c>
      <c r="H554" s="201">
        <v>7.5</v>
      </c>
      <c r="I554" s="201">
        <f t="shared" ref="I554:I563" si="50">(G554*H554)/100</f>
        <v>0</v>
      </c>
      <c r="J554" s="197"/>
    </row>
    <row r="555" spans="1:10" ht="12.75" customHeight="1">
      <c r="A555" s="201"/>
      <c r="B555" s="202"/>
      <c r="C555" s="201"/>
      <c r="D555" s="201"/>
      <c r="E555" s="202"/>
      <c r="F555" s="204" t="s">
        <v>718</v>
      </c>
      <c r="G555" s="201">
        <v>1</v>
      </c>
      <c r="H555" s="201">
        <v>0.01</v>
      </c>
      <c r="I555" s="201">
        <f t="shared" si="50"/>
        <v>1E-4</v>
      </c>
      <c r="J555" s="197"/>
    </row>
    <row r="556" spans="1:10" ht="12.75" customHeight="1">
      <c r="A556" s="201"/>
      <c r="B556" s="202"/>
      <c r="C556" s="201"/>
      <c r="D556" s="201"/>
      <c r="E556" s="202"/>
      <c r="F556" s="204" t="s">
        <v>719</v>
      </c>
      <c r="G556" s="201">
        <v>0</v>
      </c>
      <c r="H556" s="201">
        <v>7.5</v>
      </c>
      <c r="I556" s="201">
        <f t="shared" si="50"/>
        <v>0</v>
      </c>
      <c r="J556" s="197"/>
    </row>
    <row r="557" spans="1:10" ht="12.75" customHeight="1">
      <c r="A557" s="201"/>
      <c r="B557" s="202"/>
      <c r="C557" s="201"/>
      <c r="D557" s="201"/>
      <c r="E557" s="202"/>
      <c r="F557" s="204" t="s">
        <v>720</v>
      </c>
      <c r="G557" s="201">
        <v>0</v>
      </c>
      <c r="H557" s="201">
        <v>0.5</v>
      </c>
      <c r="I557" s="201">
        <f t="shared" si="50"/>
        <v>0</v>
      </c>
      <c r="J557" s="197"/>
    </row>
    <row r="558" spans="1:10" ht="12.75" customHeight="1">
      <c r="A558" s="201"/>
      <c r="B558" s="202"/>
      <c r="C558" s="201"/>
      <c r="D558" s="201"/>
      <c r="E558" s="202"/>
      <c r="F558" s="204" t="s">
        <v>721</v>
      </c>
      <c r="G558" s="201">
        <v>0</v>
      </c>
      <c r="H558" s="201">
        <v>0.5</v>
      </c>
      <c r="I558" s="201">
        <f t="shared" si="50"/>
        <v>0</v>
      </c>
      <c r="J558" s="197"/>
    </row>
    <row r="559" spans="1:10" ht="12.75" customHeight="1">
      <c r="A559" s="201"/>
      <c r="B559" s="202"/>
      <c r="C559" s="201"/>
      <c r="D559" s="201"/>
      <c r="E559" s="202"/>
      <c r="F559" s="204" t="s">
        <v>722</v>
      </c>
      <c r="G559" s="201">
        <v>0</v>
      </c>
      <c r="H559" s="201">
        <v>0.25</v>
      </c>
      <c r="I559" s="201">
        <f t="shared" si="50"/>
        <v>0</v>
      </c>
      <c r="J559" s="197"/>
    </row>
    <row r="560" spans="1:10" ht="12.75" customHeight="1">
      <c r="A560" s="201"/>
      <c r="B560" s="202"/>
      <c r="C560" s="201"/>
      <c r="D560" s="201"/>
      <c r="E560" s="202"/>
      <c r="F560" s="204" t="s">
        <v>723</v>
      </c>
      <c r="G560" s="201">
        <v>3200</v>
      </c>
      <c r="H560" s="201">
        <v>0.01</v>
      </c>
      <c r="I560" s="201">
        <f t="shared" si="50"/>
        <v>0.32</v>
      </c>
      <c r="J560" s="197"/>
    </row>
    <row r="561" spans="1:10" ht="12.75" customHeight="1">
      <c r="A561" s="201"/>
      <c r="B561" s="202"/>
      <c r="C561" s="201"/>
      <c r="D561" s="201"/>
      <c r="E561" s="202"/>
      <c r="F561" s="204" t="s">
        <v>725</v>
      </c>
      <c r="G561" s="201">
        <v>0</v>
      </c>
      <c r="H561" s="201">
        <v>0.01</v>
      </c>
      <c r="I561" s="201">
        <f t="shared" si="50"/>
        <v>0</v>
      </c>
      <c r="J561" s="197"/>
    </row>
    <row r="562" spans="1:10" ht="12.75" customHeight="1">
      <c r="A562" s="201"/>
      <c r="B562" s="202"/>
      <c r="C562" s="201"/>
      <c r="D562" s="201"/>
      <c r="E562" s="202"/>
      <c r="F562" s="204" t="s">
        <v>726</v>
      </c>
      <c r="G562" s="201">
        <v>0</v>
      </c>
      <c r="H562" s="201">
        <v>3.5</v>
      </c>
      <c r="I562" s="201">
        <f t="shared" si="50"/>
        <v>0</v>
      </c>
      <c r="J562" s="197"/>
    </row>
    <row r="563" spans="1:10" ht="12.75" customHeight="1">
      <c r="A563" s="201"/>
      <c r="B563" s="202"/>
      <c r="C563" s="201"/>
      <c r="D563" s="201"/>
      <c r="E563" s="202"/>
      <c r="F563" s="204" t="s">
        <v>727</v>
      </c>
      <c r="G563" s="201">
        <v>0</v>
      </c>
      <c r="H563" s="201">
        <v>0.5</v>
      </c>
      <c r="I563" s="201">
        <f t="shared" si="50"/>
        <v>0</v>
      </c>
      <c r="J563" s="197"/>
    </row>
    <row r="564" spans="1:10" ht="12.75" customHeight="1">
      <c r="A564" s="285" t="s">
        <v>244</v>
      </c>
      <c r="B564" s="234"/>
      <c r="C564" s="234"/>
      <c r="D564" s="234"/>
      <c r="E564" s="234"/>
      <c r="F564" s="234"/>
      <c r="G564" s="234"/>
      <c r="H564" s="236"/>
      <c r="I564" s="206">
        <f>SUM(I554:I563)</f>
        <v>0.3201</v>
      </c>
      <c r="J564" s="197"/>
    </row>
    <row r="565" spans="1:10" ht="12.75" customHeight="1">
      <c r="A565" s="201">
        <f>A554+1</f>
        <v>52</v>
      </c>
      <c r="B565" s="202" t="s">
        <v>240</v>
      </c>
      <c r="C565" s="201" t="s">
        <v>714</v>
      </c>
      <c r="D565" s="201" t="s">
        <v>715</v>
      </c>
      <c r="E565" s="202" t="s">
        <v>790</v>
      </c>
      <c r="F565" s="203" t="s">
        <v>717</v>
      </c>
      <c r="G565" s="201">
        <v>0</v>
      </c>
      <c r="H565" s="201">
        <v>7.5</v>
      </c>
      <c r="I565" s="201">
        <f t="shared" ref="I565:I574" si="51">(G565*H565)/100</f>
        <v>0</v>
      </c>
      <c r="J565" s="197"/>
    </row>
    <row r="566" spans="1:10" ht="12.75" customHeight="1">
      <c r="A566" s="201"/>
      <c r="B566" s="202"/>
      <c r="C566" s="201"/>
      <c r="D566" s="201"/>
      <c r="E566" s="202"/>
      <c r="F566" s="204" t="s">
        <v>718</v>
      </c>
      <c r="G566" s="201">
        <v>1</v>
      </c>
      <c r="H566" s="201">
        <v>0.01</v>
      </c>
      <c r="I566" s="201">
        <f t="shared" si="51"/>
        <v>1E-4</v>
      </c>
      <c r="J566" s="197"/>
    </row>
    <row r="567" spans="1:10" ht="12.75" customHeight="1">
      <c r="A567" s="201"/>
      <c r="B567" s="202"/>
      <c r="C567" s="201"/>
      <c r="D567" s="201"/>
      <c r="E567" s="202"/>
      <c r="F567" s="204" t="s">
        <v>719</v>
      </c>
      <c r="G567" s="201">
        <v>0</v>
      </c>
      <c r="H567" s="201">
        <v>7.5</v>
      </c>
      <c r="I567" s="201">
        <f t="shared" si="51"/>
        <v>0</v>
      </c>
      <c r="J567" s="197"/>
    </row>
    <row r="568" spans="1:10" ht="12.75" customHeight="1">
      <c r="A568" s="201"/>
      <c r="B568" s="202"/>
      <c r="C568" s="201"/>
      <c r="D568" s="201"/>
      <c r="E568" s="202"/>
      <c r="F568" s="204" t="s">
        <v>720</v>
      </c>
      <c r="G568" s="201">
        <v>0</v>
      </c>
      <c r="H568" s="201">
        <v>0.5</v>
      </c>
      <c r="I568" s="201">
        <f t="shared" si="51"/>
        <v>0</v>
      </c>
      <c r="J568" s="197"/>
    </row>
    <row r="569" spans="1:10" ht="12.75" customHeight="1">
      <c r="A569" s="201"/>
      <c r="B569" s="202"/>
      <c r="C569" s="201"/>
      <c r="D569" s="201"/>
      <c r="E569" s="202"/>
      <c r="F569" s="204" t="s">
        <v>721</v>
      </c>
      <c r="G569" s="201">
        <v>0</v>
      </c>
      <c r="H569" s="201">
        <v>0.5</v>
      </c>
      <c r="I569" s="201">
        <f t="shared" si="51"/>
        <v>0</v>
      </c>
      <c r="J569" s="197"/>
    </row>
    <row r="570" spans="1:10" ht="12.75" customHeight="1">
      <c r="A570" s="201"/>
      <c r="B570" s="202"/>
      <c r="C570" s="201"/>
      <c r="D570" s="201"/>
      <c r="E570" s="202"/>
      <c r="F570" s="204" t="s">
        <v>722</v>
      </c>
      <c r="G570" s="201">
        <v>0</v>
      </c>
      <c r="H570" s="201">
        <v>0.25</v>
      </c>
      <c r="I570" s="201">
        <f t="shared" si="51"/>
        <v>0</v>
      </c>
      <c r="J570" s="197"/>
    </row>
    <row r="571" spans="1:10" ht="12.75" customHeight="1">
      <c r="A571" s="201"/>
      <c r="B571" s="202"/>
      <c r="C571" s="201"/>
      <c r="D571" s="201"/>
      <c r="E571" s="202"/>
      <c r="F571" s="204" t="s">
        <v>723</v>
      </c>
      <c r="G571" s="201">
        <v>1260</v>
      </c>
      <c r="H571" s="201">
        <v>0.01</v>
      </c>
      <c r="I571" s="201">
        <f t="shared" si="51"/>
        <v>0.126</v>
      </c>
      <c r="J571" s="197"/>
    </row>
    <row r="572" spans="1:10" ht="12.75" customHeight="1">
      <c r="A572" s="201"/>
      <c r="B572" s="202"/>
      <c r="C572" s="201"/>
      <c r="D572" s="201"/>
      <c r="E572" s="202"/>
      <c r="F572" s="204" t="s">
        <v>725</v>
      </c>
      <c r="G572" s="201">
        <v>0</v>
      </c>
      <c r="H572" s="201">
        <v>0.01</v>
      </c>
      <c r="I572" s="201">
        <f t="shared" si="51"/>
        <v>0</v>
      </c>
      <c r="J572" s="197"/>
    </row>
    <row r="573" spans="1:10" ht="12.75" customHeight="1">
      <c r="A573" s="201"/>
      <c r="B573" s="202"/>
      <c r="C573" s="201"/>
      <c r="D573" s="201"/>
      <c r="E573" s="202"/>
      <c r="F573" s="204" t="s">
        <v>726</v>
      </c>
      <c r="G573" s="201">
        <v>0</v>
      </c>
      <c r="H573" s="201">
        <v>3.5</v>
      </c>
      <c r="I573" s="201">
        <f t="shared" si="51"/>
        <v>0</v>
      </c>
      <c r="J573" s="197"/>
    </row>
    <row r="574" spans="1:10" ht="12.75" customHeight="1">
      <c r="A574" s="201"/>
      <c r="B574" s="202"/>
      <c r="C574" s="201"/>
      <c r="D574" s="201"/>
      <c r="E574" s="202"/>
      <c r="F574" s="204" t="s">
        <v>727</v>
      </c>
      <c r="G574" s="201">
        <v>0</v>
      </c>
      <c r="H574" s="201">
        <v>0.5</v>
      </c>
      <c r="I574" s="201">
        <f t="shared" si="51"/>
        <v>0</v>
      </c>
      <c r="J574" s="197"/>
    </row>
    <row r="575" spans="1:10" ht="12.75" customHeight="1">
      <c r="A575" s="285" t="s">
        <v>244</v>
      </c>
      <c r="B575" s="234"/>
      <c r="C575" s="234"/>
      <c r="D575" s="234"/>
      <c r="E575" s="234"/>
      <c r="F575" s="234"/>
      <c r="G575" s="234"/>
      <c r="H575" s="236"/>
      <c r="I575" s="206">
        <f>SUM(I565:I574)</f>
        <v>0.12609999999999999</v>
      </c>
      <c r="J575" s="197"/>
    </row>
    <row r="576" spans="1:10" ht="12.75" customHeight="1">
      <c r="A576" s="201">
        <f>A565+1</f>
        <v>53</v>
      </c>
      <c r="B576" s="202" t="s">
        <v>240</v>
      </c>
      <c r="C576" s="201" t="s">
        <v>714</v>
      </c>
      <c r="D576" s="201" t="s">
        <v>715</v>
      </c>
      <c r="E576" s="202" t="s">
        <v>791</v>
      </c>
      <c r="F576" s="203" t="s">
        <v>717</v>
      </c>
      <c r="G576" s="201">
        <v>0</v>
      </c>
      <c r="H576" s="201">
        <v>7.5</v>
      </c>
      <c r="I576" s="201">
        <f t="shared" ref="I576:I585" si="52">(G576*H576)/100</f>
        <v>0</v>
      </c>
      <c r="J576" s="197"/>
    </row>
    <row r="577" spans="1:10" ht="12.75" customHeight="1">
      <c r="A577" s="201"/>
      <c r="B577" s="202"/>
      <c r="C577" s="201"/>
      <c r="D577" s="201"/>
      <c r="E577" s="202"/>
      <c r="F577" s="204" t="s">
        <v>718</v>
      </c>
      <c r="G577" s="201">
        <v>1</v>
      </c>
      <c r="H577" s="201">
        <v>0.01</v>
      </c>
      <c r="I577" s="201">
        <f t="shared" si="52"/>
        <v>1E-4</v>
      </c>
      <c r="J577" s="197"/>
    </row>
    <row r="578" spans="1:10" ht="12.75" customHeight="1">
      <c r="A578" s="201"/>
      <c r="B578" s="202"/>
      <c r="C578" s="201"/>
      <c r="D578" s="201"/>
      <c r="E578" s="202"/>
      <c r="F578" s="204" t="s">
        <v>719</v>
      </c>
      <c r="G578" s="201">
        <v>0</v>
      </c>
      <c r="H578" s="201">
        <v>7.5</v>
      </c>
      <c r="I578" s="201">
        <f t="shared" si="52"/>
        <v>0</v>
      </c>
      <c r="J578" s="197"/>
    </row>
    <row r="579" spans="1:10" ht="12.75" customHeight="1">
      <c r="A579" s="201"/>
      <c r="B579" s="202"/>
      <c r="C579" s="201"/>
      <c r="D579" s="201"/>
      <c r="E579" s="202"/>
      <c r="F579" s="204" t="s">
        <v>720</v>
      </c>
      <c r="G579" s="201">
        <v>0</v>
      </c>
      <c r="H579" s="201">
        <v>0.5</v>
      </c>
      <c r="I579" s="201">
        <f t="shared" si="52"/>
        <v>0</v>
      </c>
      <c r="J579" s="197"/>
    </row>
    <row r="580" spans="1:10" ht="12.75" customHeight="1">
      <c r="A580" s="201"/>
      <c r="B580" s="202"/>
      <c r="C580" s="201"/>
      <c r="D580" s="201"/>
      <c r="E580" s="202"/>
      <c r="F580" s="204" t="s">
        <v>721</v>
      </c>
      <c r="G580" s="201">
        <v>0</v>
      </c>
      <c r="H580" s="201">
        <v>0.5</v>
      </c>
      <c r="I580" s="201">
        <f t="shared" si="52"/>
        <v>0</v>
      </c>
      <c r="J580" s="197"/>
    </row>
    <row r="581" spans="1:10" ht="12.75" customHeight="1">
      <c r="A581" s="201"/>
      <c r="B581" s="202"/>
      <c r="C581" s="201"/>
      <c r="D581" s="201"/>
      <c r="E581" s="202"/>
      <c r="F581" s="204" t="s">
        <v>722</v>
      </c>
      <c r="G581" s="201">
        <v>0</v>
      </c>
      <c r="H581" s="201">
        <v>0.25</v>
      </c>
      <c r="I581" s="201">
        <f t="shared" si="52"/>
        <v>0</v>
      </c>
      <c r="J581" s="197"/>
    </row>
    <row r="582" spans="1:10" ht="12.75" customHeight="1">
      <c r="A582" s="201"/>
      <c r="B582" s="202"/>
      <c r="C582" s="201"/>
      <c r="D582" s="201"/>
      <c r="E582" s="202"/>
      <c r="F582" s="204" t="s">
        <v>723</v>
      </c>
      <c r="G582" s="201">
        <v>1300</v>
      </c>
      <c r="H582" s="201">
        <v>0.01</v>
      </c>
      <c r="I582" s="201">
        <f t="shared" si="52"/>
        <v>0.13</v>
      </c>
      <c r="J582" s="197"/>
    </row>
    <row r="583" spans="1:10" ht="12.75" customHeight="1">
      <c r="A583" s="201"/>
      <c r="B583" s="202"/>
      <c r="C583" s="201"/>
      <c r="D583" s="201"/>
      <c r="E583" s="202"/>
      <c r="F583" s="204" t="s">
        <v>725</v>
      </c>
      <c r="G583" s="201">
        <v>0</v>
      </c>
      <c r="H583" s="201">
        <v>0.01</v>
      </c>
      <c r="I583" s="201">
        <f t="shared" si="52"/>
        <v>0</v>
      </c>
      <c r="J583" s="197"/>
    </row>
    <row r="584" spans="1:10" ht="12.75" customHeight="1">
      <c r="A584" s="201"/>
      <c r="B584" s="202"/>
      <c r="C584" s="201"/>
      <c r="D584" s="201"/>
      <c r="E584" s="202"/>
      <c r="F584" s="204" t="s">
        <v>726</v>
      </c>
      <c r="G584" s="201">
        <v>0</v>
      </c>
      <c r="H584" s="201">
        <v>3.5</v>
      </c>
      <c r="I584" s="201">
        <f t="shared" si="52"/>
        <v>0</v>
      </c>
      <c r="J584" s="197"/>
    </row>
    <row r="585" spans="1:10" ht="12.75" customHeight="1">
      <c r="A585" s="201"/>
      <c r="B585" s="202"/>
      <c r="C585" s="201"/>
      <c r="D585" s="201"/>
      <c r="E585" s="202"/>
      <c r="F585" s="204" t="s">
        <v>727</v>
      </c>
      <c r="G585" s="201">
        <v>0</v>
      </c>
      <c r="H585" s="201">
        <v>0.5</v>
      </c>
      <c r="I585" s="201">
        <f t="shared" si="52"/>
        <v>0</v>
      </c>
      <c r="J585" s="197"/>
    </row>
    <row r="586" spans="1:10" ht="12.75" customHeight="1">
      <c r="A586" s="285" t="s">
        <v>244</v>
      </c>
      <c r="B586" s="234"/>
      <c r="C586" s="234"/>
      <c r="D586" s="234"/>
      <c r="E586" s="234"/>
      <c r="F586" s="234"/>
      <c r="G586" s="234"/>
      <c r="H586" s="236"/>
      <c r="I586" s="206">
        <f>SUM(I576:I585)</f>
        <v>0.13009999999999999</v>
      </c>
      <c r="J586" s="197"/>
    </row>
    <row r="587" spans="1:10" ht="12.75" customHeight="1">
      <c r="A587" s="201">
        <f>A576+1</f>
        <v>54</v>
      </c>
      <c r="B587" s="202" t="s">
        <v>240</v>
      </c>
      <c r="C587" s="201" t="s">
        <v>714</v>
      </c>
      <c r="D587" s="201" t="s">
        <v>715</v>
      </c>
      <c r="E587" s="202" t="s">
        <v>792</v>
      </c>
      <c r="F587" s="203" t="s">
        <v>717</v>
      </c>
      <c r="G587" s="201">
        <v>0</v>
      </c>
      <c r="H587" s="201">
        <v>7.5</v>
      </c>
      <c r="I587" s="201">
        <f t="shared" ref="I587:I596" si="53">(G587*H587)/100</f>
        <v>0</v>
      </c>
      <c r="J587" s="197"/>
    </row>
    <row r="588" spans="1:10" ht="12.75" customHeight="1">
      <c r="A588" s="201"/>
      <c r="B588" s="202"/>
      <c r="C588" s="201"/>
      <c r="D588" s="201"/>
      <c r="E588" s="202"/>
      <c r="F588" s="204" t="s">
        <v>718</v>
      </c>
      <c r="G588" s="201">
        <v>1</v>
      </c>
      <c r="H588" s="201">
        <v>0.01</v>
      </c>
      <c r="I588" s="201">
        <f t="shared" si="53"/>
        <v>1E-4</v>
      </c>
      <c r="J588" s="197"/>
    </row>
    <row r="589" spans="1:10" ht="12.75" customHeight="1">
      <c r="A589" s="201"/>
      <c r="B589" s="202"/>
      <c r="C589" s="201"/>
      <c r="D589" s="201"/>
      <c r="E589" s="202"/>
      <c r="F589" s="204" t="s">
        <v>719</v>
      </c>
      <c r="G589" s="201">
        <v>0</v>
      </c>
      <c r="H589" s="201">
        <v>7.5</v>
      </c>
      <c r="I589" s="201">
        <f t="shared" si="53"/>
        <v>0</v>
      </c>
      <c r="J589" s="197"/>
    </row>
    <row r="590" spans="1:10" ht="12.75" customHeight="1">
      <c r="A590" s="201"/>
      <c r="B590" s="202"/>
      <c r="C590" s="201"/>
      <c r="D590" s="201"/>
      <c r="E590" s="202"/>
      <c r="F590" s="204" t="s">
        <v>720</v>
      </c>
      <c r="G590" s="201">
        <v>0</v>
      </c>
      <c r="H590" s="201">
        <v>0.5</v>
      </c>
      <c r="I590" s="201">
        <f t="shared" si="53"/>
        <v>0</v>
      </c>
      <c r="J590" s="197"/>
    </row>
    <row r="591" spans="1:10" ht="12.75" customHeight="1">
      <c r="A591" s="201"/>
      <c r="B591" s="202"/>
      <c r="C591" s="201"/>
      <c r="D591" s="201"/>
      <c r="E591" s="202"/>
      <c r="F591" s="204" t="s">
        <v>721</v>
      </c>
      <c r="G591" s="201">
        <v>0</v>
      </c>
      <c r="H591" s="201">
        <v>0.5</v>
      </c>
      <c r="I591" s="201">
        <f t="shared" si="53"/>
        <v>0</v>
      </c>
      <c r="J591" s="197"/>
    </row>
    <row r="592" spans="1:10" ht="12.75" customHeight="1">
      <c r="A592" s="201"/>
      <c r="B592" s="202"/>
      <c r="C592" s="201"/>
      <c r="D592" s="201"/>
      <c r="E592" s="202"/>
      <c r="F592" s="204" t="s">
        <v>722</v>
      </c>
      <c r="G592" s="201">
        <v>0</v>
      </c>
      <c r="H592" s="201">
        <v>0.25</v>
      </c>
      <c r="I592" s="201">
        <f t="shared" si="53"/>
        <v>0</v>
      </c>
      <c r="J592" s="197"/>
    </row>
    <row r="593" spans="1:10" ht="12.75" customHeight="1">
      <c r="A593" s="201"/>
      <c r="B593" s="202"/>
      <c r="C593" s="201"/>
      <c r="D593" s="201"/>
      <c r="E593" s="202"/>
      <c r="F593" s="204" t="s">
        <v>723</v>
      </c>
      <c r="G593" s="201">
        <v>1500</v>
      </c>
      <c r="H593" s="201">
        <v>0.01</v>
      </c>
      <c r="I593" s="201">
        <f t="shared" si="53"/>
        <v>0.15</v>
      </c>
      <c r="J593" s="197"/>
    </row>
    <row r="594" spans="1:10" ht="12.75" customHeight="1">
      <c r="A594" s="201"/>
      <c r="B594" s="202"/>
      <c r="C594" s="201"/>
      <c r="D594" s="201"/>
      <c r="E594" s="202"/>
      <c r="F594" s="204" t="s">
        <v>725</v>
      </c>
      <c r="G594" s="201">
        <v>0</v>
      </c>
      <c r="H594" s="201">
        <v>0.01</v>
      </c>
      <c r="I594" s="201">
        <f t="shared" si="53"/>
        <v>0</v>
      </c>
      <c r="J594" s="197"/>
    </row>
    <row r="595" spans="1:10" ht="12.75" customHeight="1">
      <c r="A595" s="201"/>
      <c r="B595" s="202"/>
      <c r="C595" s="201"/>
      <c r="D595" s="201"/>
      <c r="E595" s="202"/>
      <c r="F595" s="204" t="s">
        <v>726</v>
      </c>
      <c r="G595" s="201">
        <v>0</v>
      </c>
      <c r="H595" s="201">
        <v>3.5</v>
      </c>
      <c r="I595" s="201">
        <f t="shared" si="53"/>
        <v>0</v>
      </c>
      <c r="J595" s="197"/>
    </row>
    <row r="596" spans="1:10" ht="12.75" customHeight="1">
      <c r="A596" s="201"/>
      <c r="B596" s="202"/>
      <c r="C596" s="201"/>
      <c r="D596" s="201"/>
      <c r="E596" s="202"/>
      <c r="F596" s="204" t="s">
        <v>727</v>
      </c>
      <c r="G596" s="201">
        <v>0</v>
      </c>
      <c r="H596" s="201">
        <v>0.5</v>
      </c>
      <c r="I596" s="201">
        <f t="shared" si="53"/>
        <v>0</v>
      </c>
      <c r="J596" s="197"/>
    </row>
    <row r="597" spans="1:10" ht="12.75" customHeight="1">
      <c r="A597" s="285" t="s">
        <v>244</v>
      </c>
      <c r="B597" s="234"/>
      <c r="C597" s="234"/>
      <c r="D597" s="234"/>
      <c r="E597" s="234"/>
      <c r="F597" s="234"/>
      <c r="G597" s="234"/>
      <c r="H597" s="236"/>
      <c r="I597" s="206">
        <f>SUM(I587:I596)</f>
        <v>0.15009999999999998</v>
      </c>
      <c r="J597" s="197"/>
    </row>
    <row r="598" spans="1:10" ht="12.75" customHeight="1">
      <c r="A598" s="201">
        <f>A587+1</f>
        <v>55</v>
      </c>
      <c r="B598" s="202" t="s">
        <v>240</v>
      </c>
      <c r="C598" s="201" t="s">
        <v>714</v>
      </c>
      <c r="D598" s="201" t="s">
        <v>715</v>
      </c>
      <c r="E598" s="202" t="s">
        <v>793</v>
      </c>
      <c r="F598" s="203" t="s">
        <v>717</v>
      </c>
      <c r="G598" s="201">
        <v>0</v>
      </c>
      <c r="H598" s="201">
        <v>7.5</v>
      </c>
      <c r="I598" s="201">
        <f t="shared" ref="I598:I607" si="54">(G598*H598)/100</f>
        <v>0</v>
      </c>
      <c r="J598" s="197"/>
    </row>
    <row r="599" spans="1:10" ht="12.75" customHeight="1">
      <c r="A599" s="201"/>
      <c r="B599" s="202"/>
      <c r="C599" s="201"/>
      <c r="D599" s="201"/>
      <c r="E599" s="202"/>
      <c r="F599" s="204" t="s">
        <v>718</v>
      </c>
      <c r="G599" s="201">
        <v>1</v>
      </c>
      <c r="H599" s="201">
        <v>0.01</v>
      </c>
      <c r="I599" s="201">
        <f t="shared" si="54"/>
        <v>1E-4</v>
      </c>
      <c r="J599" s="197"/>
    </row>
    <row r="600" spans="1:10" ht="12.75" customHeight="1">
      <c r="A600" s="201"/>
      <c r="B600" s="202"/>
      <c r="C600" s="201"/>
      <c r="D600" s="201"/>
      <c r="E600" s="202"/>
      <c r="F600" s="204" t="s">
        <v>719</v>
      </c>
      <c r="G600" s="201">
        <v>0</v>
      </c>
      <c r="H600" s="201">
        <v>7.5</v>
      </c>
      <c r="I600" s="201">
        <f t="shared" si="54"/>
        <v>0</v>
      </c>
      <c r="J600" s="197"/>
    </row>
    <row r="601" spans="1:10" ht="12.75" customHeight="1">
      <c r="A601" s="201"/>
      <c r="B601" s="202"/>
      <c r="C601" s="201"/>
      <c r="D601" s="201"/>
      <c r="E601" s="202"/>
      <c r="F601" s="204" t="s">
        <v>720</v>
      </c>
      <c r="G601" s="201">
        <v>0</v>
      </c>
      <c r="H601" s="201">
        <v>0.5</v>
      </c>
      <c r="I601" s="201">
        <f t="shared" si="54"/>
        <v>0</v>
      </c>
      <c r="J601" s="197"/>
    </row>
    <row r="602" spans="1:10" ht="12.75" customHeight="1">
      <c r="A602" s="201"/>
      <c r="B602" s="202"/>
      <c r="C602" s="201"/>
      <c r="D602" s="201"/>
      <c r="E602" s="202"/>
      <c r="F602" s="204" t="s">
        <v>721</v>
      </c>
      <c r="G602" s="201">
        <v>0</v>
      </c>
      <c r="H602" s="201">
        <v>0.5</v>
      </c>
      <c r="I602" s="201">
        <f t="shared" si="54"/>
        <v>0</v>
      </c>
      <c r="J602" s="197"/>
    </row>
    <row r="603" spans="1:10" ht="12.75" customHeight="1">
      <c r="A603" s="201"/>
      <c r="B603" s="202"/>
      <c r="C603" s="201"/>
      <c r="D603" s="201"/>
      <c r="E603" s="202"/>
      <c r="F603" s="204" t="s">
        <v>722</v>
      </c>
      <c r="G603" s="201">
        <v>0</v>
      </c>
      <c r="H603" s="201">
        <v>0.25</v>
      </c>
      <c r="I603" s="201">
        <f t="shared" si="54"/>
        <v>0</v>
      </c>
      <c r="J603" s="197"/>
    </row>
    <row r="604" spans="1:10" ht="12.75" customHeight="1">
      <c r="A604" s="201"/>
      <c r="B604" s="202"/>
      <c r="C604" s="201"/>
      <c r="D604" s="201"/>
      <c r="E604" s="202"/>
      <c r="F604" s="204" t="s">
        <v>723</v>
      </c>
      <c r="G604" s="201">
        <v>1450</v>
      </c>
      <c r="H604" s="201">
        <v>0.01</v>
      </c>
      <c r="I604" s="201">
        <f t="shared" si="54"/>
        <v>0.14499999999999999</v>
      </c>
      <c r="J604" s="197"/>
    </row>
    <row r="605" spans="1:10" ht="12.75" customHeight="1">
      <c r="A605" s="201"/>
      <c r="B605" s="202"/>
      <c r="C605" s="201"/>
      <c r="D605" s="201"/>
      <c r="E605" s="202"/>
      <c r="F605" s="204" t="s">
        <v>725</v>
      </c>
      <c r="G605" s="201">
        <v>0</v>
      </c>
      <c r="H605" s="201">
        <v>0.01</v>
      </c>
      <c r="I605" s="201">
        <f t="shared" si="54"/>
        <v>0</v>
      </c>
      <c r="J605" s="197"/>
    </row>
    <row r="606" spans="1:10" ht="12.75" customHeight="1">
      <c r="A606" s="201"/>
      <c r="B606" s="202"/>
      <c r="C606" s="201"/>
      <c r="D606" s="201"/>
      <c r="E606" s="202"/>
      <c r="F606" s="204" t="s">
        <v>726</v>
      </c>
      <c r="G606" s="201">
        <v>0</v>
      </c>
      <c r="H606" s="201">
        <v>3.5</v>
      </c>
      <c r="I606" s="201">
        <f t="shared" si="54"/>
        <v>0</v>
      </c>
      <c r="J606" s="197"/>
    </row>
    <row r="607" spans="1:10" ht="12.75" customHeight="1">
      <c r="A607" s="201"/>
      <c r="B607" s="202"/>
      <c r="C607" s="201"/>
      <c r="D607" s="201"/>
      <c r="E607" s="202"/>
      <c r="F607" s="204" t="s">
        <v>727</v>
      </c>
      <c r="G607" s="201">
        <v>0</v>
      </c>
      <c r="H607" s="201">
        <v>0.5</v>
      </c>
      <c r="I607" s="201">
        <f t="shared" si="54"/>
        <v>0</v>
      </c>
      <c r="J607" s="197"/>
    </row>
    <row r="608" spans="1:10" ht="12.75" customHeight="1">
      <c r="A608" s="285" t="s">
        <v>244</v>
      </c>
      <c r="B608" s="234"/>
      <c r="C608" s="234"/>
      <c r="D608" s="234"/>
      <c r="E608" s="234"/>
      <c r="F608" s="234"/>
      <c r="G608" s="234"/>
      <c r="H608" s="236"/>
      <c r="I608" s="206">
        <f>SUM(I598:I607)</f>
        <v>0.14509999999999998</v>
      </c>
      <c r="J608" s="197"/>
    </row>
    <row r="609" spans="1:10" ht="12.75" customHeight="1">
      <c r="A609" s="201">
        <f>A598+1</f>
        <v>56</v>
      </c>
      <c r="B609" s="202" t="s">
        <v>240</v>
      </c>
      <c r="C609" s="201" t="s">
        <v>714</v>
      </c>
      <c r="D609" s="201" t="s">
        <v>715</v>
      </c>
      <c r="E609" s="202" t="s">
        <v>794</v>
      </c>
      <c r="F609" s="203" t="s">
        <v>717</v>
      </c>
      <c r="G609" s="201">
        <v>0</v>
      </c>
      <c r="H609" s="201">
        <v>7.5</v>
      </c>
      <c r="I609" s="201">
        <f t="shared" ref="I609:I618" si="55">(G609*H609)/100</f>
        <v>0</v>
      </c>
      <c r="J609" s="197"/>
    </row>
    <row r="610" spans="1:10" ht="12.75" customHeight="1">
      <c r="A610" s="201"/>
      <c r="B610" s="202"/>
      <c r="C610" s="201"/>
      <c r="D610" s="201"/>
      <c r="E610" s="202"/>
      <c r="F610" s="204" t="s">
        <v>718</v>
      </c>
      <c r="G610" s="201">
        <v>1</v>
      </c>
      <c r="H610" s="201">
        <v>0.01</v>
      </c>
      <c r="I610" s="201">
        <f t="shared" si="55"/>
        <v>1E-4</v>
      </c>
      <c r="J610" s="197"/>
    </row>
    <row r="611" spans="1:10" ht="12.75" customHeight="1">
      <c r="A611" s="201"/>
      <c r="B611" s="202"/>
      <c r="C611" s="201"/>
      <c r="D611" s="201"/>
      <c r="E611" s="202"/>
      <c r="F611" s="204" t="s">
        <v>719</v>
      </c>
      <c r="G611" s="201">
        <v>0</v>
      </c>
      <c r="H611" s="201">
        <v>7.5</v>
      </c>
      <c r="I611" s="201">
        <f t="shared" si="55"/>
        <v>0</v>
      </c>
      <c r="J611" s="197"/>
    </row>
    <row r="612" spans="1:10" ht="12.75" customHeight="1">
      <c r="A612" s="201"/>
      <c r="B612" s="202"/>
      <c r="C612" s="201"/>
      <c r="D612" s="201"/>
      <c r="E612" s="202"/>
      <c r="F612" s="204" t="s">
        <v>720</v>
      </c>
      <c r="G612" s="201">
        <v>0</v>
      </c>
      <c r="H612" s="201">
        <v>0.5</v>
      </c>
      <c r="I612" s="201">
        <f t="shared" si="55"/>
        <v>0</v>
      </c>
      <c r="J612" s="197"/>
    </row>
    <row r="613" spans="1:10" ht="12.75" customHeight="1">
      <c r="A613" s="201"/>
      <c r="B613" s="202"/>
      <c r="C613" s="201"/>
      <c r="D613" s="201"/>
      <c r="E613" s="202"/>
      <c r="F613" s="204" t="s">
        <v>721</v>
      </c>
      <c r="G613" s="201">
        <v>0</v>
      </c>
      <c r="H613" s="201">
        <v>0.5</v>
      </c>
      <c r="I613" s="201">
        <f t="shared" si="55"/>
        <v>0</v>
      </c>
      <c r="J613" s="197"/>
    </row>
    <row r="614" spans="1:10" ht="12.75" customHeight="1">
      <c r="A614" s="201"/>
      <c r="B614" s="202"/>
      <c r="C614" s="201"/>
      <c r="D614" s="201"/>
      <c r="E614" s="202"/>
      <c r="F614" s="204" t="s">
        <v>722</v>
      </c>
      <c r="G614" s="201">
        <v>0</v>
      </c>
      <c r="H614" s="201">
        <v>0.25</v>
      </c>
      <c r="I614" s="201">
        <f t="shared" si="55"/>
        <v>0</v>
      </c>
      <c r="J614" s="197"/>
    </row>
    <row r="615" spans="1:10" ht="12.75" customHeight="1">
      <c r="A615" s="201"/>
      <c r="B615" s="202"/>
      <c r="C615" s="201"/>
      <c r="D615" s="201"/>
      <c r="E615" s="202"/>
      <c r="F615" s="204" t="s">
        <v>723</v>
      </c>
      <c r="G615" s="201">
        <v>3500</v>
      </c>
      <c r="H615" s="201">
        <v>0.01</v>
      </c>
      <c r="I615" s="201">
        <f t="shared" si="55"/>
        <v>0.35</v>
      </c>
      <c r="J615" s="197"/>
    </row>
    <row r="616" spans="1:10" ht="12.75" customHeight="1">
      <c r="A616" s="201"/>
      <c r="B616" s="202"/>
      <c r="C616" s="201"/>
      <c r="D616" s="201"/>
      <c r="E616" s="202"/>
      <c r="F616" s="204" t="s">
        <v>725</v>
      </c>
      <c r="G616" s="201">
        <v>0</v>
      </c>
      <c r="H616" s="201">
        <v>0.01</v>
      </c>
      <c r="I616" s="201">
        <f t="shared" si="55"/>
        <v>0</v>
      </c>
      <c r="J616" s="197"/>
    </row>
    <row r="617" spans="1:10" ht="12.75" customHeight="1">
      <c r="A617" s="201"/>
      <c r="B617" s="202"/>
      <c r="C617" s="201"/>
      <c r="D617" s="201"/>
      <c r="E617" s="202"/>
      <c r="F617" s="204" t="s">
        <v>726</v>
      </c>
      <c r="G617" s="201">
        <v>0</v>
      </c>
      <c r="H617" s="201">
        <v>3.5</v>
      </c>
      <c r="I617" s="201">
        <f t="shared" si="55"/>
        <v>0</v>
      </c>
      <c r="J617" s="197"/>
    </row>
    <row r="618" spans="1:10" ht="12.75" customHeight="1">
      <c r="A618" s="201"/>
      <c r="B618" s="202"/>
      <c r="C618" s="201"/>
      <c r="D618" s="201"/>
      <c r="E618" s="202"/>
      <c r="F618" s="204" t="s">
        <v>727</v>
      </c>
      <c r="G618" s="201">
        <v>0</v>
      </c>
      <c r="H618" s="201">
        <v>0.5</v>
      </c>
      <c r="I618" s="201">
        <f t="shared" si="55"/>
        <v>0</v>
      </c>
      <c r="J618" s="197"/>
    </row>
    <row r="619" spans="1:10" ht="12.75" customHeight="1">
      <c r="A619" s="285" t="s">
        <v>244</v>
      </c>
      <c r="B619" s="234"/>
      <c r="C619" s="234"/>
      <c r="D619" s="234"/>
      <c r="E619" s="234"/>
      <c r="F619" s="234"/>
      <c r="G619" s="234"/>
      <c r="H619" s="236"/>
      <c r="I619" s="206">
        <f>SUM(I609:I618)</f>
        <v>0.35009999999999997</v>
      </c>
      <c r="J619" s="197"/>
    </row>
    <row r="620" spans="1:10" ht="12.75" customHeight="1">
      <c r="A620" s="201">
        <f>A609+1</f>
        <v>57</v>
      </c>
      <c r="B620" s="202" t="s">
        <v>240</v>
      </c>
      <c r="C620" s="201" t="s">
        <v>714</v>
      </c>
      <c r="D620" s="201" t="s">
        <v>715</v>
      </c>
      <c r="E620" s="202" t="s">
        <v>795</v>
      </c>
      <c r="F620" s="203" t="s">
        <v>717</v>
      </c>
      <c r="G620" s="201">
        <v>0</v>
      </c>
      <c r="H620" s="201">
        <v>7.5</v>
      </c>
      <c r="I620" s="201">
        <f t="shared" ref="I620:I629" si="56">(G620*H620)/100</f>
        <v>0</v>
      </c>
      <c r="J620" s="197"/>
    </row>
    <row r="621" spans="1:10" ht="12.75" customHeight="1">
      <c r="A621" s="201"/>
      <c r="B621" s="202"/>
      <c r="C621" s="201"/>
      <c r="D621" s="201"/>
      <c r="E621" s="202"/>
      <c r="F621" s="204" t="s">
        <v>718</v>
      </c>
      <c r="G621" s="201">
        <v>1</v>
      </c>
      <c r="H621" s="201">
        <v>0.01</v>
      </c>
      <c r="I621" s="201">
        <f t="shared" si="56"/>
        <v>1E-4</v>
      </c>
      <c r="J621" s="197"/>
    </row>
    <row r="622" spans="1:10" ht="12.75" customHeight="1">
      <c r="A622" s="201"/>
      <c r="B622" s="202"/>
      <c r="C622" s="201"/>
      <c r="D622" s="201"/>
      <c r="E622" s="202"/>
      <c r="F622" s="204" t="s">
        <v>719</v>
      </c>
      <c r="G622" s="201">
        <v>0</v>
      </c>
      <c r="H622" s="201">
        <v>7.5</v>
      </c>
      <c r="I622" s="201">
        <f t="shared" si="56"/>
        <v>0</v>
      </c>
      <c r="J622" s="197"/>
    </row>
    <row r="623" spans="1:10" ht="12.75" customHeight="1">
      <c r="A623" s="201"/>
      <c r="B623" s="202"/>
      <c r="C623" s="201"/>
      <c r="D623" s="201"/>
      <c r="E623" s="202"/>
      <c r="F623" s="204" t="s">
        <v>720</v>
      </c>
      <c r="G623" s="201">
        <v>0</v>
      </c>
      <c r="H623" s="201">
        <v>0.5</v>
      </c>
      <c r="I623" s="201">
        <f t="shared" si="56"/>
        <v>0</v>
      </c>
      <c r="J623" s="197"/>
    </row>
    <row r="624" spans="1:10" ht="12.75" customHeight="1">
      <c r="A624" s="201"/>
      <c r="B624" s="202"/>
      <c r="C624" s="201"/>
      <c r="D624" s="201"/>
      <c r="E624" s="202"/>
      <c r="F624" s="204" t="s">
        <v>721</v>
      </c>
      <c r="G624" s="201">
        <v>0</v>
      </c>
      <c r="H624" s="201">
        <v>0.5</v>
      </c>
      <c r="I624" s="201">
        <f t="shared" si="56"/>
        <v>0</v>
      </c>
      <c r="J624" s="197"/>
    </row>
    <row r="625" spans="1:10" ht="12.75" customHeight="1">
      <c r="A625" s="201"/>
      <c r="B625" s="202"/>
      <c r="C625" s="201"/>
      <c r="D625" s="201"/>
      <c r="E625" s="202"/>
      <c r="F625" s="204" t="s">
        <v>722</v>
      </c>
      <c r="G625" s="201">
        <v>0</v>
      </c>
      <c r="H625" s="201">
        <v>0.25</v>
      </c>
      <c r="I625" s="201">
        <f t="shared" si="56"/>
        <v>0</v>
      </c>
      <c r="J625" s="197"/>
    </row>
    <row r="626" spans="1:10" ht="12.75" customHeight="1">
      <c r="A626" s="201"/>
      <c r="B626" s="202"/>
      <c r="C626" s="201"/>
      <c r="D626" s="201"/>
      <c r="E626" s="202"/>
      <c r="F626" s="204" t="s">
        <v>723</v>
      </c>
      <c r="G626" s="201">
        <v>1950</v>
      </c>
      <c r="H626" s="201">
        <v>0.01</v>
      </c>
      <c r="I626" s="201">
        <f t="shared" si="56"/>
        <v>0.19500000000000001</v>
      </c>
      <c r="J626" s="197"/>
    </row>
    <row r="627" spans="1:10" ht="12.75" customHeight="1">
      <c r="A627" s="201"/>
      <c r="B627" s="202"/>
      <c r="C627" s="201"/>
      <c r="D627" s="201"/>
      <c r="E627" s="202"/>
      <c r="F627" s="204" t="s">
        <v>725</v>
      </c>
      <c r="G627" s="201">
        <v>0</v>
      </c>
      <c r="H627" s="201">
        <v>0.01</v>
      </c>
      <c r="I627" s="201">
        <f t="shared" si="56"/>
        <v>0</v>
      </c>
      <c r="J627" s="197"/>
    </row>
    <row r="628" spans="1:10" ht="12.75" customHeight="1">
      <c r="A628" s="201"/>
      <c r="B628" s="202"/>
      <c r="C628" s="201"/>
      <c r="D628" s="201"/>
      <c r="E628" s="202"/>
      <c r="F628" s="204" t="s">
        <v>726</v>
      </c>
      <c r="G628" s="201">
        <v>0</v>
      </c>
      <c r="H628" s="201">
        <v>3.5</v>
      </c>
      <c r="I628" s="201">
        <f t="shared" si="56"/>
        <v>0</v>
      </c>
      <c r="J628" s="197"/>
    </row>
    <row r="629" spans="1:10" ht="12.75" customHeight="1">
      <c r="A629" s="201"/>
      <c r="B629" s="202"/>
      <c r="C629" s="201"/>
      <c r="D629" s="201"/>
      <c r="E629" s="202"/>
      <c r="F629" s="204" t="s">
        <v>727</v>
      </c>
      <c r="G629" s="201">
        <v>0</v>
      </c>
      <c r="H629" s="201">
        <v>0.5</v>
      </c>
      <c r="I629" s="201">
        <f t="shared" si="56"/>
        <v>0</v>
      </c>
      <c r="J629" s="197"/>
    </row>
    <row r="630" spans="1:10" ht="12.75" customHeight="1">
      <c r="A630" s="285" t="s">
        <v>244</v>
      </c>
      <c r="B630" s="234"/>
      <c r="C630" s="234"/>
      <c r="D630" s="234"/>
      <c r="E630" s="234"/>
      <c r="F630" s="234"/>
      <c r="G630" s="234"/>
      <c r="H630" s="236"/>
      <c r="I630" s="206">
        <f>SUM(I620:I629)</f>
        <v>0.1951</v>
      </c>
      <c r="J630" s="197"/>
    </row>
    <row r="631" spans="1:10" ht="12.75" customHeight="1">
      <c r="A631" s="201">
        <f>A620+1</f>
        <v>58</v>
      </c>
      <c r="B631" s="202" t="s">
        <v>240</v>
      </c>
      <c r="C631" s="201" t="s">
        <v>714</v>
      </c>
      <c r="D631" s="201" t="s">
        <v>715</v>
      </c>
      <c r="E631" s="202" t="s">
        <v>796</v>
      </c>
      <c r="F631" s="203" t="s">
        <v>717</v>
      </c>
      <c r="G631" s="201">
        <v>0</v>
      </c>
      <c r="H631" s="201">
        <v>7.5</v>
      </c>
      <c r="I631" s="201">
        <f t="shared" ref="I631:I640" si="57">(G631*H631)/100</f>
        <v>0</v>
      </c>
      <c r="J631" s="197"/>
    </row>
    <row r="632" spans="1:10" ht="12.75" customHeight="1">
      <c r="A632" s="201"/>
      <c r="B632" s="202"/>
      <c r="C632" s="201"/>
      <c r="D632" s="201"/>
      <c r="E632" s="202"/>
      <c r="F632" s="204" t="s">
        <v>718</v>
      </c>
      <c r="G632" s="201">
        <v>1</v>
      </c>
      <c r="H632" s="201">
        <v>0.01</v>
      </c>
      <c r="I632" s="201">
        <f t="shared" si="57"/>
        <v>1E-4</v>
      </c>
      <c r="J632" s="197"/>
    </row>
    <row r="633" spans="1:10" ht="12.75" customHeight="1">
      <c r="A633" s="201"/>
      <c r="B633" s="202"/>
      <c r="C633" s="201"/>
      <c r="D633" s="201"/>
      <c r="E633" s="202"/>
      <c r="F633" s="204" t="s">
        <v>719</v>
      </c>
      <c r="G633" s="201">
        <v>0</v>
      </c>
      <c r="H633" s="201">
        <v>7.5</v>
      </c>
      <c r="I633" s="201">
        <f t="shared" si="57"/>
        <v>0</v>
      </c>
      <c r="J633" s="197"/>
    </row>
    <row r="634" spans="1:10" ht="12.75" customHeight="1">
      <c r="A634" s="201"/>
      <c r="B634" s="202"/>
      <c r="C634" s="201"/>
      <c r="D634" s="201"/>
      <c r="E634" s="202"/>
      <c r="F634" s="204" t="s">
        <v>720</v>
      </c>
      <c r="G634" s="201">
        <v>0</v>
      </c>
      <c r="H634" s="201">
        <v>0.5</v>
      </c>
      <c r="I634" s="201">
        <f t="shared" si="57"/>
        <v>0</v>
      </c>
      <c r="J634" s="197"/>
    </row>
    <row r="635" spans="1:10" ht="12.75" customHeight="1">
      <c r="A635" s="201"/>
      <c r="B635" s="202"/>
      <c r="C635" s="201"/>
      <c r="D635" s="201"/>
      <c r="E635" s="202"/>
      <c r="F635" s="204" t="s">
        <v>721</v>
      </c>
      <c r="G635" s="201">
        <v>0</v>
      </c>
      <c r="H635" s="201">
        <v>0.5</v>
      </c>
      <c r="I635" s="201">
        <f t="shared" si="57"/>
        <v>0</v>
      </c>
      <c r="J635" s="197"/>
    </row>
    <row r="636" spans="1:10" ht="12.75" customHeight="1">
      <c r="A636" s="201"/>
      <c r="B636" s="202"/>
      <c r="C636" s="201"/>
      <c r="D636" s="201"/>
      <c r="E636" s="202"/>
      <c r="F636" s="204" t="s">
        <v>722</v>
      </c>
      <c r="G636" s="201">
        <v>0</v>
      </c>
      <c r="H636" s="201">
        <v>0.25</v>
      </c>
      <c r="I636" s="201">
        <f t="shared" si="57"/>
        <v>0</v>
      </c>
      <c r="J636" s="197"/>
    </row>
    <row r="637" spans="1:10" ht="12.75" customHeight="1">
      <c r="A637" s="201"/>
      <c r="B637" s="202"/>
      <c r="C637" s="201"/>
      <c r="D637" s="201"/>
      <c r="E637" s="202"/>
      <c r="F637" s="204" t="s">
        <v>723</v>
      </c>
      <c r="G637" s="201">
        <v>2100</v>
      </c>
      <c r="H637" s="201">
        <v>0.01</v>
      </c>
      <c r="I637" s="201">
        <f t="shared" si="57"/>
        <v>0.21</v>
      </c>
      <c r="J637" s="197"/>
    </row>
    <row r="638" spans="1:10" ht="12.75" customHeight="1">
      <c r="A638" s="201"/>
      <c r="B638" s="202"/>
      <c r="C638" s="201"/>
      <c r="D638" s="201"/>
      <c r="E638" s="202"/>
      <c r="F638" s="204" t="s">
        <v>725</v>
      </c>
      <c r="G638" s="201">
        <v>0</v>
      </c>
      <c r="H638" s="201">
        <v>0.01</v>
      </c>
      <c r="I638" s="201">
        <f t="shared" si="57"/>
        <v>0</v>
      </c>
      <c r="J638" s="197"/>
    </row>
    <row r="639" spans="1:10" ht="12.75" customHeight="1">
      <c r="A639" s="201"/>
      <c r="B639" s="202"/>
      <c r="C639" s="201"/>
      <c r="D639" s="201"/>
      <c r="E639" s="202"/>
      <c r="F639" s="204" t="s">
        <v>726</v>
      </c>
      <c r="G639" s="201">
        <v>0</v>
      </c>
      <c r="H639" s="201">
        <v>3.5</v>
      </c>
      <c r="I639" s="201">
        <f t="shared" si="57"/>
        <v>0</v>
      </c>
      <c r="J639" s="197"/>
    </row>
    <row r="640" spans="1:10" ht="12.75" customHeight="1">
      <c r="A640" s="201"/>
      <c r="B640" s="202"/>
      <c r="C640" s="201"/>
      <c r="D640" s="201"/>
      <c r="E640" s="202"/>
      <c r="F640" s="204" t="s">
        <v>727</v>
      </c>
      <c r="G640" s="201">
        <v>0</v>
      </c>
      <c r="H640" s="201">
        <v>0.5</v>
      </c>
      <c r="I640" s="201">
        <f t="shared" si="57"/>
        <v>0</v>
      </c>
      <c r="J640" s="197"/>
    </row>
    <row r="641" spans="1:10" ht="12.75" customHeight="1">
      <c r="A641" s="285" t="s">
        <v>244</v>
      </c>
      <c r="B641" s="234"/>
      <c r="C641" s="234"/>
      <c r="D641" s="234"/>
      <c r="E641" s="234"/>
      <c r="F641" s="234"/>
      <c r="G641" s="234"/>
      <c r="H641" s="236"/>
      <c r="I641" s="206">
        <f>SUM(I631:I640)</f>
        <v>0.21009999999999998</v>
      </c>
      <c r="J641" s="197"/>
    </row>
    <row r="642" spans="1:10" ht="12.75" customHeight="1">
      <c r="A642" s="201">
        <f>A631+1</f>
        <v>59</v>
      </c>
      <c r="B642" s="202" t="s">
        <v>240</v>
      </c>
      <c r="C642" s="201" t="s">
        <v>714</v>
      </c>
      <c r="D642" s="201" t="s">
        <v>715</v>
      </c>
      <c r="E642" s="202" t="s">
        <v>797</v>
      </c>
      <c r="F642" s="203" t="s">
        <v>717</v>
      </c>
      <c r="G642" s="201">
        <v>0</v>
      </c>
      <c r="H642" s="201">
        <v>7.5</v>
      </c>
      <c r="I642" s="201">
        <f t="shared" ref="I642:I651" si="58">(G642*H642)/100</f>
        <v>0</v>
      </c>
      <c r="J642" s="197"/>
    </row>
    <row r="643" spans="1:10" ht="12.75" customHeight="1">
      <c r="A643" s="201"/>
      <c r="B643" s="202"/>
      <c r="C643" s="201"/>
      <c r="D643" s="201"/>
      <c r="E643" s="202"/>
      <c r="F643" s="204" t="s">
        <v>718</v>
      </c>
      <c r="G643" s="201">
        <v>1</v>
      </c>
      <c r="H643" s="201">
        <v>0.01</v>
      </c>
      <c r="I643" s="201">
        <f t="shared" si="58"/>
        <v>1E-4</v>
      </c>
      <c r="J643" s="197"/>
    </row>
    <row r="644" spans="1:10" ht="12.75" customHeight="1">
      <c r="A644" s="201"/>
      <c r="B644" s="202"/>
      <c r="C644" s="201"/>
      <c r="D644" s="201"/>
      <c r="E644" s="202"/>
      <c r="F644" s="204" t="s">
        <v>719</v>
      </c>
      <c r="G644" s="201">
        <v>0</v>
      </c>
      <c r="H644" s="201">
        <v>7.5</v>
      </c>
      <c r="I644" s="201">
        <f t="shared" si="58"/>
        <v>0</v>
      </c>
      <c r="J644" s="197"/>
    </row>
    <row r="645" spans="1:10" ht="12.75" customHeight="1">
      <c r="A645" s="201"/>
      <c r="B645" s="202"/>
      <c r="C645" s="201"/>
      <c r="D645" s="201"/>
      <c r="E645" s="202"/>
      <c r="F645" s="204" t="s">
        <v>720</v>
      </c>
      <c r="G645" s="201">
        <v>0</v>
      </c>
      <c r="H645" s="201">
        <v>0.5</v>
      </c>
      <c r="I645" s="201">
        <f t="shared" si="58"/>
        <v>0</v>
      </c>
      <c r="J645" s="197"/>
    </row>
    <row r="646" spans="1:10" ht="12.75" customHeight="1">
      <c r="A646" s="201"/>
      <c r="B646" s="202"/>
      <c r="C646" s="201"/>
      <c r="D646" s="201"/>
      <c r="E646" s="202"/>
      <c r="F646" s="204" t="s">
        <v>721</v>
      </c>
      <c r="G646" s="201">
        <v>0</v>
      </c>
      <c r="H646" s="201">
        <v>0.5</v>
      </c>
      <c r="I646" s="201">
        <f t="shared" si="58"/>
        <v>0</v>
      </c>
      <c r="J646" s="197"/>
    </row>
    <row r="647" spans="1:10" ht="12.75" customHeight="1">
      <c r="A647" s="201"/>
      <c r="B647" s="202"/>
      <c r="C647" s="201"/>
      <c r="D647" s="201"/>
      <c r="E647" s="202"/>
      <c r="F647" s="204" t="s">
        <v>722</v>
      </c>
      <c r="G647" s="201">
        <v>0</v>
      </c>
      <c r="H647" s="201">
        <v>0.25</v>
      </c>
      <c r="I647" s="201">
        <f t="shared" si="58"/>
        <v>0</v>
      </c>
      <c r="J647" s="197"/>
    </row>
    <row r="648" spans="1:10" ht="12.75" customHeight="1">
      <c r="A648" s="201"/>
      <c r="B648" s="202"/>
      <c r="C648" s="201"/>
      <c r="D648" s="201"/>
      <c r="E648" s="202"/>
      <c r="F648" s="204" t="s">
        <v>723</v>
      </c>
      <c r="G648" s="201">
        <v>2250</v>
      </c>
      <c r="H648" s="201">
        <v>0.01</v>
      </c>
      <c r="I648" s="201">
        <f t="shared" si="58"/>
        <v>0.22500000000000001</v>
      </c>
      <c r="J648" s="197"/>
    </row>
    <row r="649" spans="1:10" ht="12.75" customHeight="1">
      <c r="A649" s="201"/>
      <c r="B649" s="202"/>
      <c r="C649" s="201"/>
      <c r="D649" s="201"/>
      <c r="E649" s="202"/>
      <c r="F649" s="204" t="s">
        <v>725</v>
      </c>
      <c r="G649" s="201">
        <v>0</v>
      </c>
      <c r="H649" s="201">
        <v>0.01</v>
      </c>
      <c r="I649" s="201">
        <f t="shared" si="58"/>
        <v>0</v>
      </c>
      <c r="J649" s="197"/>
    </row>
    <row r="650" spans="1:10" ht="12.75" customHeight="1">
      <c r="A650" s="201"/>
      <c r="B650" s="202"/>
      <c r="C650" s="201"/>
      <c r="D650" s="201"/>
      <c r="E650" s="202"/>
      <c r="F650" s="204" t="s">
        <v>726</v>
      </c>
      <c r="G650" s="201">
        <v>0</v>
      </c>
      <c r="H650" s="201">
        <v>3.5</v>
      </c>
      <c r="I650" s="201">
        <f t="shared" si="58"/>
        <v>0</v>
      </c>
      <c r="J650" s="197"/>
    </row>
    <row r="651" spans="1:10" ht="12.75" customHeight="1">
      <c r="A651" s="201"/>
      <c r="B651" s="202"/>
      <c r="C651" s="201"/>
      <c r="D651" s="201"/>
      <c r="E651" s="202"/>
      <c r="F651" s="204" t="s">
        <v>727</v>
      </c>
      <c r="G651" s="201">
        <v>0</v>
      </c>
      <c r="H651" s="201">
        <v>0.5</v>
      </c>
      <c r="I651" s="201">
        <f t="shared" si="58"/>
        <v>0</v>
      </c>
      <c r="J651" s="197"/>
    </row>
    <row r="652" spans="1:10" ht="12.75" customHeight="1">
      <c r="A652" s="285" t="s">
        <v>244</v>
      </c>
      <c r="B652" s="234"/>
      <c r="C652" s="234"/>
      <c r="D652" s="234"/>
      <c r="E652" s="234"/>
      <c r="F652" s="234"/>
      <c r="G652" s="234"/>
      <c r="H652" s="236"/>
      <c r="I652" s="206">
        <f>SUM(I642:I651)</f>
        <v>0.22509999999999999</v>
      </c>
      <c r="J652" s="197"/>
    </row>
    <row r="653" spans="1:10" ht="12.75" customHeight="1">
      <c r="A653" s="201">
        <f>A642+1</f>
        <v>60</v>
      </c>
      <c r="B653" s="202" t="s">
        <v>240</v>
      </c>
      <c r="C653" s="201" t="s">
        <v>714</v>
      </c>
      <c r="D653" s="201" t="s">
        <v>715</v>
      </c>
      <c r="E653" s="202" t="s">
        <v>798</v>
      </c>
      <c r="F653" s="203" t="s">
        <v>717</v>
      </c>
      <c r="G653" s="201">
        <v>0</v>
      </c>
      <c r="H653" s="201">
        <v>7.5</v>
      </c>
      <c r="I653" s="201">
        <f t="shared" ref="I653:I662" si="59">(G653*H653)/100</f>
        <v>0</v>
      </c>
      <c r="J653" s="197"/>
    </row>
    <row r="654" spans="1:10" ht="12.75" customHeight="1">
      <c r="A654" s="201"/>
      <c r="B654" s="202"/>
      <c r="C654" s="201"/>
      <c r="D654" s="201"/>
      <c r="E654" s="202"/>
      <c r="F654" s="204" t="s">
        <v>718</v>
      </c>
      <c r="G654" s="201">
        <v>1</v>
      </c>
      <c r="H654" s="201">
        <v>0.01</v>
      </c>
      <c r="I654" s="201">
        <f t="shared" si="59"/>
        <v>1E-4</v>
      </c>
      <c r="J654" s="197"/>
    </row>
    <row r="655" spans="1:10" ht="12.75" customHeight="1">
      <c r="A655" s="201"/>
      <c r="B655" s="202"/>
      <c r="C655" s="201"/>
      <c r="D655" s="201"/>
      <c r="E655" s="202"/>
      <c r="F655" s="204" t="s">
        <v>719</v>
      </c>
      <c r="G655" s="201">
        <v>0</v>
      </c>
      <c r="H655" s="201">
        <v>7.5</v>
      </c>
      <c r="I655" s="201">
        <f t="shared" si="59"/>
        <v>0</v>
      </c>
      <c r="J655" s="197"/>
    </row>
    <row r="656" spans="1:10" ht="12.75" customHeight="1">
      <c r="A656" s="201"/>
      <c r="B656" s="202"/>
      <c r="C656" s="201"/>
      <c r="D656" s="201"/>
      <c r="E656" s="202"/>
      <c r="F656" s="204" t="s">
        <v>720</v>
      </c>
      <c r="G656" s="201">
        <v>0</v>
      </c>
      <c r="H656" s="201">
        <v>0.5</v>
      </c>
      <c r="I656" s="201">
        <f t="shared" si="59"/>
        <v>0</v>
      </c>
      <c r="J656" s="197"/>
    </row>
    <row r="657" spans="1:10" ht="12.75" customHeight="1">
      <c r="A657" s="201"/>
      <c r="B657" s="202"/>
      <c r="C657" s="201"/>
      <c r="D657" s="201"/>
      <c r="E657" s="202"/>
      <c r="F657" s="204" t="s">
        <v>721</v>
      </c>
      <c r="G657" s="201">
        <v>0</v>
      </c>
      <c r="H657" s="201">
        <v>0.5</v>
      </c>
      <c r="I657" s="201">
        <f t="shared" si="59"/>
        <v>0</v>
      </c>
      <c r="J657" s="197"/>
    </row>
    <row r="658" spans="1:10" ht="12.75" customHeight="1">
      <c r="A658" s="201"/>
      <c r="B658" s="202"/>
      <c r="C658" s="201"/>
      <c r="D658" s="201"/>
      <c r="E658" s="202"/>
      <c r="F658" s="204" t="s">
        <v>722</v>
      </c>
      <c r="G658" s="201">
        <v>0</v>
      </c>
      <c r="H658" s="201">
        <v>0.25</v>
      </c>
      <c r="I658" s="201">
        <f t="shared" si="59"/>
        <v>0</v>
      </c>
      <c r="J658" s="197"/>
    </row>
    <row r="659" spans="1:10" ht="12.75" customHeight="1">
      <c r="A659" s="201"/>
      <c r="B659" s="202"/>
      <c r="C659" s="201"/>
      <c r="D659" s="201"/>
      <c r="E659" s="202"/>
      <c r="F659" s="204" t="s">
        <v>723</v>
      </c>
      <c r="G659" s="201">
        <v>1250</v>
      </c>
      <c r="H659" s="201">
        <v>0.01</v>
      </c>
      <c r="I659" s="201">
        <f t="shared" si="59"/>
        <v>0.125</v>
      </c>
      <c r="J659" s="197"/>
    </row>
    <row r="660" spans="1:10" ht="12.75" customHeight="1">
      <c r="A660" s="201"/>
      <c r="B660" s="202"/>
      <c r="C660" s="201"/>
      <c r="D660" s="201"/>
      <c r="E660" s="202"/>
      <c r="F660" s="204" t="s">
        <v>725</v>
      </c>
      <c r="G660" s="201">
        <v>0</v>
      </c>
      <c r="H660" s="201">
        <v>0.01</v>
      </c>
      <c r="I660" s="201">
        <f t="shared" si="59"/>
        <v>0</v>
      </c>
      <c r="J660" s="197"/>
    </row>
    <row r="661" spans="1:10" ht="12.75" customHeight="1">
      <c r="A661" s="201"/>
      <c r="B661" s="202"/>
      <c r="C661" s="201"/>
      <c r="D661" s="201"/>
      <c r="E661" s="202"/>
      <c r="F661" s="204" t="s">
        <v>726</v>
      </c>
      <c r="G661" s="201">
        <v>0</v>
      </c>
      <c r="H661" s="201">
        <v>3.5</v>
      </c>
      <c r="I661" s="201">
        <f t="shared" si="59"/>
        <v>0</v>
      </c>
      <c r="J661" s="197"/>
    </row>
    <row r="662" spans="1:10" ht="12.75" customHeight="1">
      <c r="A662" s="201"/>
      <c r="B662" s="202"/>
      <c r="C662" s="201"/>
      <c r="D662" s="201"/>
      <c r="E662" s="202"/>
      <c r="F662" s="204" t="s">
        <v>727</v>
      </c>
      <c r="G662" s="201">
        <v>0</v>
      </c>
      <c r="H662" s="201">
        <v>0.5</v>
      </c>
      <c r="I662" s="201">
        <f t="shared" si="59"/>
        <v>0</v>
      </c>
      <c r="J662" s="197"/>
    </row>
    <row r="663" spans="1:10" ht="12.75" customHeight="1">
      <c r="A663" s="285" t="s">
        <v>244</v>
      </c>
      <c r="B663" s="234"/>
      <c r="C663" s="234"/>
      <c r="D663" s="234"/>
      <c r="E663" s="234"/>
      <c r="F663" s="234"/>
      <c r="G663" s="234"/>
      <c r="H663" s="236"/>
      <c r="I663" s="206">
        <f>SUM(I653:I662)</f>
        <v>0.12509999999999999</v>
      </c>
      <c r="J663" s="197"/>
    </row>
    <row r="664" spans="1:10" ht="12.75" customHeight="1">
      <c r="A664" s="201">
        <f>A653+1</f>
        <v>61</v>
      </c>
      <c r="B664" s="202" t="s">
        <v>240</v>
      </c>
      <c r="C664" s="201" t="s">
        <v>714</v>
      </c>
      <c r="D664" s="201" t="s">
        <v>715</v>
      </c>
      <c r="E664" s="202" t="s">
        <v>799</v>
      </c>
      <c r="F664" s="203" t="s">
        <v>717</v>
      </c>
      <c r="G664" s="201">
        <v>0</v>
      </c>
      <c r="H664" s="201">
        <v>7.5</v>
      </c>
      <c r="I664" s="201">
        <f t="shared" ref="I664:I673" si="60">(G664*H664)/100</f>
        <v>0</v>
      </c>
      <c r="J664" s="197"/>
    </row>
    <row r="665" spans="1:10" ht="12.75" customHeight="1">
      <c r="A665" s="201"/>
      <c r="B665" s="202"/>
      <c r="C665" s="201"/>
      <c r="D665" s="201"/>
      <c r="E665" s="202"/>
      <c r="F665" s="204" t="s">
        <v>718</v>
      </c>
      <c r="G665" s="201">
        <v>1</v>
      </c>
      <c r="H665" s="201">
        <v>0.01</v>
      </c>
      <c r="I665" s="201">
        <f t="shared" si="60"/>
        <v>1E-4</v>
      </c>
      <c r="J665" s="197"/>
    </row>
    <row r="666" spans="1:10" ht="12.75" customHeight="1">
      <c r="A666" s="201"/>
      <c r="B666" s="202"/>
      <c r="C666" s="201"/>
      <c r="D666" s="201"/>
      <c r="E666" s="202"/>
      <c r="F666" s="204" t="s">
        <v>719</v>
      </c>
      <c r="G666" s="201">
        <v>1</v>
      </c>
      <c r="H666" s="201">
        <v>7.5</v>
      </c>
      <c r="I666" s="201">
        <f t="shared" si="60"/>
        <v>7.4999999999999997E-2</v>
      </c>
      <c r="J666" s="197"/>
    </row>
    <row r="667" spans="1:10" ht="12.75" customHeight="1">
      <c r="A667" s="201"/>
      <c r="B667" s="202"/>
      <c r="C667" s="201"/>
      <c r="D667" s="201"/>
      <c r="E667" s="202"/>
      <c r="F667" s="204" t="s">
        <v>720</v>
      </c>
      <c r="G667" s="201">
        <v>0</v>
      </c>
      <c r="H667" s="201">
        <v>0.5</v>
      </c>
      <c r="I667" s="201">
        <f t="shared" si="60"/>
        <v>0</v>
      </c>
      <c r="J667" s="197"/>
    </row>
    <row r="668" spans="1:10" ht="12.75" customHeight="1">
      <c r="A668" s="201"/>
      <c r="B668" s="202"/>
      <c r="C668" s="201"/>
      <c r="D668" s="201"/>
      <c r="E668" s="202"/>
      <c r="F668" s="204" t="s">
        <v>721</v>
      </c>
      <c r="G668" s="201">
        <v>0</v>
      </c>
      <c r="H668" s="201">
        <v>0.5</v>
      </c>
      <c r="I668" s="201">
        <f t="shared" si="60"/>
        <v>0</v>
      </c>
      <c r="J668" s="197"/>
    </row>
    <row r="669" spans="1:10" ht="12.75" customHeight="1">
      <c r="A669" s="201"/>
      <c r="B669" s="202"/>
      <c r="C669" s="201"/>
      <c r="D669" s="201"/>
      <c r="E669" s="202"/>
      <c r="F669" s="204" t="s">
        <v>722</v>
      </c>
      <c r="G669" s="201">
        <v>0</v>
      </c>
      <c r="H669" s="201">
        <v>0.25</v>
      </c>
      <c r="I669" s="201">
        <f t="shared" si="60"/>
        <v>0</v>
      </c>
      <c r="J669" s="197"/>
    </row>
    <row r="670" spans="1:10" ht="12.75" customHeight="1">
      <c r="A670" s="201"/>
      <c r="B670" s="202"/>
      <c r="C670" s="201"/>
      <c r="D670" s="201"/>
      <c r="E670" s="202"/>
      <c r="F670" s="204" t="s">
        <v>723</v>
      </c>
      <c r="G670" s="201">
        <v>2662</v>
      </c>
      <c r="H670" s="201">
        <v>0.01</v>
      </c>
      <c r="I670" s="201">
        <f t="shared" si="60"/>
        <v>0.26619999999999999</v>
      </c>
      <c r="J670" s="197"/>
    </row>
    <row r="671" spans="1:10" ht="12.75" customHeight="1">
      <c r="A671" s="201"/>
      <c r="B671" s="202"/>
      <c r="C671" s="201"/>
      <c r="D671" s="201"/>
      <c r="E671" s="202"/>
      <c r="F671" s="204" t="s">
        <v>725</v>
      </c>
      <c r="G671" s="201">
        <v>0</v>
      </c>
      <c r="H671" s="201">
        <v>0.01</v>
      </c>
      <c r="I671" s="201">
        <f t="shared" si="60"/>
        <v>0</v>
      </c>
      <c r="J671" s="197"/>
    </row>
    <row r="672" spans="1:10" ht="12.75" customHeight="1">
      <c r="A672" s="201"/>
      <c r="B672" s="202"/>
      <c r="C672" s="201"/>
      <c r="D672" s="201"/>
      <c r="E672" s="202"/>
      <c r="F672" s="204" t="s">
        <v>726</v>
      </c>
      <c r="G672" s="201">
        <v>0</v>
      </c>
      <c r="H672" s="201">
        <v>3.5</v>
      </c>
      <c r="I672" s="201">
        <f t="shared" si="60"/>
        <v>0</v>
      </c>
      <c r="J672" s="197"/>
    </row>
    <row r="673" spans="1:10" ht="12.75" customHeight="1">
      <c r="A673" s="201"/>
      <c r="B673" s="202"/>
      <c r="C673" s="201"/>
      <c r="D673" s="201"/>
      <c r="E673" s="202"/>
      <c r="F673" s="204" t="s">
        <v>727</v>
      </c>
      <c r="G673" s="201">
        <v>0</v>
      </c>
      <c r="H673" s="201">
        <v>0.5</v>
      </c>
      <c r="I673" s="201">
        <f t="shared" si="60"/>
        <v>0</v>
      </c>
      <c r="J673" s="197"/>
    </row>
    <row r="674" spans="1:10" ht="12.75" customHeight="1">
      <c r="A674" s="285" t="s">
        <v>244</v>
      </c>
      <c r="B674" s="234"/>
      <c r="C674" s="234"/>
      <c r="D674" s="234"/>
      <c r="E674" s="234"/>
      <c r="F674" s="234"/>
      <c r="G674" s="234"/>
      <c r="H674" s="236"/>
      <c r="I674" s="206">
        <f>SUM(I664:I673)</f>
        <v>0.34129999999999999</v>
      </c>
      <c r="J674" s="197"/>
    </row>
    <row r="675" spans="1:10" ht="12.75" customHeight="1">
      <c r="A675" s="201">
        <f>A664+1</f>
        <v>62</v>
      </c>
      <c r="B675" s="202" t="s">
        <v>240</v>
      </c>
      <c r="C675" s="201" t="s">
        <v>714</v>
      </c>
      <c r="D675" s="201" t="s">
        <v>715</v>
      </c>
      <c r="E675" s="202" t="s">
        <v>800</v>
      </c>
      <c r="F675" s="203" t="s">
        <v>717</v>
      </c>
      <c r="G675" s="201">
        <v>0</v>
      </c>
      <c r="H675" s="201">
        <v>7.5</v>
      </c>
      <c r="I675" s="201">
        <f t="shared" ref="I675:I684" si="61">(G675*H675)/100</f>
        <v>0</v>
      </c>
      <c r="J675" s="197"/>
    </row>
    <row r="676" spans="1:10" ht="12.75" customHeight="1">
      <c r="A676" s="201"/>
      <c r="B676" s="202"/>
      <c r="C676" s="201"/>
      <c r="D676" s="201"/>
      <c r="E676" s="202"/>
      <c r="F676" s="204" t="s">
        <v>718</v>
      </c>
      <c r="G676" s="201">
        <v>1</v>
      </c>
      <c r="H676" s="201">
        <v>0.01</v>
      </c>
      <c r="I676" s="201">
        <f t="shared" si="61"/>
        <v>1E-4</v>
      </c>
      <c r="J676" s="197"/>
    </row>
    <row r="677" spans="1:10" ht="12.75" customHeight="1">
      <c r="A677" s="201"/>
      <c r="B677" s="202"/>
      <c r="C677" s="201"/>
      <c r="D677" s="201"/>
      <c r="E677" s="202"/>
      <c r="F677" s="204" t="s">
        <v>719</v>
      </c>
      <c r="G677" s="201">
        <v>0</v>
      </c>
      <c r="H677" s="201">
        <v>7.5</v>
      </c>
      <c r="I677" s="201">
        <f t="shared" si="61"/>
        <v>0</v>
      </c>
      <c r="J677" s="197"/>
    </row>
    <row r="678" spans="1:10" ht="12.75" customHeight="1">
      <c r="A678" s="201"/>
      <c r="B678" s="202"/>
      <c r="C678" s="201"/>
      <c r="D678" s="201"/>
      <c r="E678" s="202"/>
      <c r="F678" s="204" t="s">
        <v>720</v>
      </c>
      <c r="G678" s="201">
        <v>0</v>
      </c>
      <c r="H678" s="201">
        <v>0.5</v>
      </c>
      <c r="I678" s="201">
        <f t="shared" si="61"/>
        <v>0</v>
      </c>
      <c r="J678" s="197"/>
    </row>
    <row r="679" spans="1:10" ht="12.75" customHeight="1">
      <c r="A679" s="201"/>
      <c r="B679" s="202"/>
      <c r="C679" s="201"/>
      <c r="D679" s="201"/>
      <c r="E679" s="202"/>
      <c r="F679" s="204" t="s">
        <v>721</v>
      </c>
      <c r="G679" s="201">
        <v>0</v>
      </c>
      <c r="H679" s="201">
        <v>0.5</v>
      </c>
      <c r="I679" s="201">
        <f t="shared" si="61"/>
        <v>0</v>
      </c>
      <c r="J679" s="197"/>
    </row>
    <row r="680" spans="1:10" ht="12.75" customHeight="1">
      <c r="A680" s="201"/>
      <c r="B680" s="202"/>
      <c r="C680" s="201"/>
      <c r="D680" s="201"/>
      <c r="E680" s="202"/>
      <c r="F680" s="204" t="s">
        <v>722</v>
      </c>
      <c r="G680" s="201">
        <v>0</v>
      </c>
      <c r="H680" s="201">
        <v>0.25</v>
      </c>
      <c r="I680" s="201">
        <f t="shared" si="61"/>
        <v>0</v>
      </c>
      <c r="J680" s="197"/>
    </row>
    <row r="681" spans="1:10" ht="12.75" customHeight="1">
      <c r="A681" s="201"/>
      <c r="B681" s="202"/>
      <c r="C681" s="201"/>
      <c r="D681" s="201"/>
      <c r="E681" s="202"/>
      <c r="F681" s="204" t="s">
        <v>723</v>
      </c>
      <c r="G681" s="201">
        <v>1890</v>
      </c>
      <c r="H681" s="201">
        <v>0.01</v>
      </c>
      <c r="I681" s="201">
        <f t="shared" si="61"/>
        <v>0.18900000000000003</v>
      </c>
      <c r="J681" s="197"/>
    </row>
    <row r="682" spans="1:10" ht="12.75" customHeight="1">
      <c r="A682" s="201"/>
      <c r="B682" s="202"/>
      <c r="C682" s="201"/>
      <c r="D682" s="201"/>
      <c r="E682" s="202"/>
      <c r="F682" s="204" t="s">
        <v>725</v>
      </c>
      <c r="G682" s="201">
        <v>0</v>
      </c>
      <c r="H682" s="201">
        <v>0.01</v>
      </c>
      <c r="I682" s="201">
        <f t="shared" si="61"/>
        <v>0</v>
      </c>
      <c r="J682" s="197"/>
    </row>
    <row r="683" spans="1:10" ht="12.75" customHeight="1">
      <c r="A683" s="201"/>
      <c r="B683" s="202"/>
      <c r="C683" s="201"/>
      <c r="D683" s="201"/>
      <c r="E683" s="202"/>
      <c r="F683" s="204" t="s">
        <v>726</v>
      </c>
      <c r="G683" s="201">
        <v>0</v>
      </c>
      <c r="H683" s="201">
        <v>3.5</v>
      </c>
      <c r="I683" s="201">
        <f t="shared" si="61"/>
        <v>0</v>
      </c>
      <c r="J683" s="197"/>
    </row>
    <row r="684" spans="1:10" ht="12.75" customHeight="1">
      <c r="A684" s="201"/>
      <c r="B684" s="202"/>
      <c r="C684" s="201"/>
      <c r="D684" s="201"/>
      <c r="E684" s="202"/>
      <c r="F684" s="204" t="s">
        <v>727</v>
      </c>
      <c r="G684" s="201">
        <v>0</v>
      </c>
      <c r="H684" s="201">
        <v>0.5</v>
      </c>
      <c r="I684" s="201">
        <f t="shared" si="61"/>
        <v>0</v>
      </c>
      <c r="J684" s="197"/>
    </row>
    <row r="685" spans="1:10" ht="12.75" customHeight="1">
      <c r="A685" s="285" t="s">
        <v>244</v>
      </c>
      <c r="B685" s="234"/>
      <c r="C685" s="234"/>
      <c r="D685" s="234"/>
      <c r="E685" s="234"/>
      <c r="F685" s="234"/>
      <c r="G685" s="234"/>
      <c r="H685" s="236"/>
      <c r="I685" s="206">
        <f>SUM(I675:I684)</f>
        <v>0.18910000000000002</v>
      </c>
      <c r="J685" s="197"/>
    </row>
    <row r="686" spans="1:10" ht="12.75" customHeight="1">
      <c r="A686" s="201">
        <f>A675+1</f>
        <v>63</v>
      </c>
      <c r="B686" s="202" t="s">
        <v>240</v>
      </c>
      <c r="C686" s="201" t="s">
        <v>714</v>
      </c>
      <c r="D686" s="201" t="s">
        <v>715</v>
      </c>
      <c r="E686" s="202" t="s">
        <v>801</v>
      </c>
      <c r="F686" s="203" t="s">
        <v>717</v>
      </c>
      <c r="G686" s="201">
        <v>0</v>
      </c>
      <c r="H686" s="201">
        <v>7.5</v>
      </c>
      <c r="I686" s="201">
        <f t="shared" ref="I686:I695" si="62">(G686*H686)/100</f>
        <v>0</v>
      </c>
      <c r="J686" s="197"/>
    </row>
    <row r="687" spans="1:10" ht="12.75" customHeight="1">
      <c r="A687" s="201"/>
      <c r="B687" s="202"/>
      <c r="C687" s="201"/>
      <c r="D687" s="201"/>
      <c r="E687" s="202"/>
      <c r="F687" s="204" t="s">
        <v>718</v>
      </c>
      <c r="G687" s="201">
        <v>1</v>
      </c>
      <c r="H687" s="201">
        <v>0.01</v>
      </c>
      <c r="I687" s="201">
        <f t="shared" si="62"/>
        <v>1E-4</v>
      </c>
      <c r="J687" s="197"/>
    </row>
    <row r="688" spans="1:10" ht="12.75" customHeight="1">
      <c r="A688" s="201"/>
      <c r="B688" s="202"/>
      <c r="C688" s="201"/>
      <c r="D688" s="201"/>
      <c r="E688" s="202"/>
      <c r="F688" s="204" t="s">
        <v>719</v>
      </c>
      <c r="G688" s="201">
        <v>0</v>
      </c>
      <c r="H688" s="201">
        <v>7.5</v>
      </c>
      <c r="I688" s="201">
        <f t="shared" si="62"/>
        <v>0</v>
      </c>
      <c r="J688" s="197"/>
    </row>
    <row r="689" spans="1:10" ht="12.75" customHeight="1">
      <c r="A689" s="201"/>
      <c r="B689" s="202"/>
      <c r="C689" s="201"/>
      <c r="D689" s="201"/>
      <c r="E689" s="202"/>
      <c r="F689" s="204" t="s">
        <v>720</v>
      </c>
      <c r="G689" s="201">
        <v>0</v>
      </c>
      <c r="H689" s="201">
        <v>0.5</v>
      </c>
      <c r="I689" s="201">
        <f t="shared" si="62"/>
        <v>0</v>
      </c>
      <c r="J689" s="197"/>
    </row>
    <row r="690" spans="1:10" ht="12.75" customHeight="1">
      <c r="A690" s="201"/>
      <c r="B690" s="202"/>
      <c r="C690" s="201"/>
      <c r="D690" s="201"/>
      <c r="E690" s="202"/>
      <c r="F690" s="204" t="s">
        <v>721</v>
      </c>
      <c r="G690" s="201">
        <v>0</v>
      </c>
      <c r="H690" s="201">
        <v>0.5</v>
      </c>
      <c r="I690" s="201">
        <f t="shared" si="62"/>
        <v>0</v>
      </c>
      <c r="J690" s="197"/>
    </row>
    <row r="691" spans="1:10" ht="12.75" customHeight="1">
      <c r="A691" s="201"/>
      <c r="B691" s="202"/>
      <c r="C691" s="201"/>
      <c r="D691" s="201"/>
      <c r="E691" s="202"/>
      <c r="F691" s="204" t="s">
        <v>722</v>
      </c>
      <c r="G691" s="201">
        <v>0</v>
      </c>
      <c r="H691" s="201">
        <v>0.25</v>
      </c>
      <c r="I691" s="201">
        <f t="shared" si="62"/>
        <v>0</v>
      </c>
      <c r="J691" s="197"/>
    </row>
    <row r="692" spans="1:10" ht="12.75" customHeight="1">
      <c r="A692" s="201"/>
      <c r="B692" s="202"/>
      <c r="C692" s="201"/>
      <c r="D692" s="201"/>
      <c r="E692" s="202"/>
      <c r="F692" s="204" t="s">
        <v>723</v>
      </c>
      <c r="G692" s="201">
        <v>2250</v>
      </c>
      <c r="H692" s="201">
        <v>0.01</v>
      </c>
      <c r="I692" s="201">
        <f t="shared" si="62"/>
        <v>0.22500000000000001</v>
      </c>
      <c r="J692" s="197"/>
    </row>
    <row r="693" spans="1:10" ht="12.75" customHeight="1">
      <c r="A693" s="201"/>
      <c r="B693" s="202"/>
      <c r="C693" s="201"/>
      <c r="D693" s="201"/>
      <c r="E693" s="202"/>
      <c r="F693" s="204" t="s">
        <v>725</v>
      </c>
      <c r="G693" s="201">
        <v>0</v>
      </c>
      <c r="H693" s="201">
        <v>0.01</v>
      </c>
      <c r="I693" s="201">
        <f t="shared" si="62"/>
        <v>0</v>
      </c>
      <c r="J693" s="197"/>
    </row>
    <row r="694" spans="1:10" ht="12.75" customHeight="1">
      <c r="A694" s="201"/>
      <c r="B694" s="202"/>
      <c r="C694" s="201"/>
      <c r="D694" s="201"/>
      <c r="E694" s="202"/>
      <c r="F694" s="204" t="s">
        <v>726</v>
      </c>
      <c r="G694" s="201">
        <v>0</v>
      </c>
      <c r="H694" s="201">
        <v>3.5</v>
      </c>
      <c r="I694" s="201">
        <f t="shared" si="62"/>
        <v>0</v>
      </c>
      <c r="J694" s="197"/>
    </row>
    <row r="695" spans="1:10" ht="12.75" customHeight="1">
      <c r="A695" s="201"/>
      <c r="B695" s="202"/>
      <c r="C695" s="201"/>
      <c r="D695" s="201"/>
      <c r="E695" s="202"/>
      <c r="F695" s="204" t="s">
        <v>727</v>
      </c>
      <c r="G695" s="201">
        <v>0</v>
      </c>
      <c r="H695" s="201">
        <v>0.5</v>
      </c>
      <c r="I695" s="201">
        <f t="shared" si="62"/>
        <v>0</v>
      </c>
      <c r="J695" s="197"/>
    </row>
    <row r="696" spans="1:10" ht="12.75" customHeight="1">
      <c r="A696" s="285" t="s">
        <v>244</v>
      </c>
      <c r="B696" s="234"/>
      <c r="C696" s="234"/>
      <c r="D696" s="234"/>
      <c r="E696" s="234"/>
      <c r="F696" s="234"/>
      <c r="G696" s="234"/>
      <c r="H696" s="236"/>
      <c r="I696" s="207">
        <f>SUM(I686:I695)</f>
        <v>0.22509999999999999</v>
      </c>
      <c r="J696" s="197"/>
    </row>
    <row r="697" spans="1:10" ht="12.75" customHeight="1">
      <c r="A697" s="285" t="s">
        <v>802</v>
      </c>
      <c r="B697" s="234"/>
      <c r="C697" s="234"/>
      <c r="D697" s="234"/>
      <c r="E697" s="234"/>
      <c r="F697" s="234"/>
      <c r="G697" s="234"/>
      <c r="H697" s="236"/>
      <c r="I697" s="207">
        <f>I696+I685+I674+I663+I652+I630+I619+I608+I597+I586+I575+I564+I553+I542+I531+I520+I509+I498+I487+I476+I465+I454+I443+I432+I421+I410+I399+I388+I377+I366+I355+I344+I333+I322+I311+I300+I289+I278+I267+I256+I245+I234+I223+I212+I201+I190+I179+I168+I157+I146+I135+I124+I113+I102+I91+I80+I69+I58+I47+I36+I25+I14+I641</f>
        <v>12.172299999999996</v>
      </c>
      <c r="J697" s="197"/>
    </row>
    <row r="698" spans="1:10" ht="12.75" customHeight="1">
      <c r="A698" s="201"/>
      <c r="B698" s="201"/>
      <c r="C698" s="201"/>
      <c r="D698" s="201"/>
      <c r="E698" s="202"/>
      <c r="F698" s="203"/>
      <c r="G698" s="201"/>
      <c r="H698" s="201"/>
      <c r="I698" s="201"/>
      <c r="J698" s="197"/>
    </row>
    <row r="699" spans="1:10" ht="12.75" customHeight="1">
      <c r="A699" s="285" t="s">
        <v>728</v>
      </c>
      <c r="B699" s="234"/>
      <c r="C699" s="234"/>
      <c r="D699" s="234"/>
      <c r="E699" s="234"/>
      <c r="F699" s="234"/>
      <c r="G699" s="234"/>
      <c r="H699" s="234"/>
      <c r="I699" s="236"/>
      <c r="J699" s="197"/>
    </row>
    <row r="700" spans="1:10" ht="12.75" customHeight="1">
      <c r="A700" s="198" t="s">
        <v>342</v>
      </c>
      <c r="B700" s="198" t="s">
        <v>343</v>
      </c>
      <c r="C700" s="198" t="s">
        <v>344</v>
      </c>
      <c r="D700" s="198" t="s">
        <v>345</v>
      </c>
      <c r="E700" s="199" t="s">
        <v>346</v>
      </c>
      <c r="F700" s="200" t="s">
        <v>347</v>
      </c>
      <c r="G700" s="198" t="s">
        <v>348</v>
      </c>
      <c r="H700" s="198" t="s">
        <v>465</v>
      </c>
      <c r="I700" s="198" t="s">
        <v>713</v>
      </c>
      <c r="J700" s="197"/>
    </row>
    <row r="701" spans="1:10" ht="12.75" customHeight="1">
      <c r="A701" s="286">
        <v>1</v>
      </c>
      <c r="B701" s="286" t="s">
        <v>240</v>
      </c>
      <c r="C701" s="286" t="s">
        <v>714</v>
      </c>
      <c r="D701" s="286" t="s">
        <v>729</v>
      </c>
      <c r="E701" s="286" t="s">
        <v>803</v>
      </c>
      <c r="F701" s="203" t="s">
        <v>717</v>
      </c>
      <c r="G701" s="201">
        <v>0</v>
      </c>
      <c r="H701" s="201">
        <v>7.5</v>
      </c>
      <c r="I701" s="201">
        <f t="shared" ref="I701:I710" si="63">(G701*H701)/100</f>
        <v>0</v>
      </c>
      <c r="J701" s="197"/>
    </row>
    <row r="702" spans="1:10" ht="12.75" customHeight="1">
      <c r="A702" s="227"/>
      <c r="B702" s="227"/>
      <c r="C702" s="227"/>
      <c r="D702" s="227"/>
      <c r="E702" s="227"/>
      <c r="F702" s="204" t="s">
        <v>718</v>
      </c>
      <c r="G702" s="201">
        <v>2</v>
      </c>
      <c r="H702" s="201">
        <v>0.01</v>
      </c>
      <c r="I702" s="201">
        <f t="shared" si="63"/>
        <v>2.0000000000000001E-4</v>
      </c>
      <c r="J702" s="197"/>
    </row>
    <row r="703" spans="1:10" ht="12.75" customHeight="1">
      <c r="A703" s="227"/>
      <c r="B703" s="227"/>
      <c r="C703" s="227"/>
      <c r="D703" s="227"/>
      <c r="E703" s="227"/>
      <c r="F703" s="204" t="s">
        <v>719</v>
      </c>
      <c r="G703" s="201">
        <v>0</v>
      </c>
      <c r="H703" s="201">
        <v>7.5</v>
      </c>
      <c r="I703" s="201">
        <f t="shared" si="63"/>
        <v>0</v>
      </c>
      <c r="J703" s="197"/>
    </row>
    <row r="704" spans="1:10" ht="12.75" customHeight="1">
      <c r="A704" s="227"/>
      <c r="B704" s="227"/>
      <c r="C704" s="227"/>
      <c r="D704" s="227"/>
      <c r="E704" s="227"/>
      <c r="F704" s="204" t="s">
        <v>720</v>
      </c>
      <c r="G704" s="201">
        <v>0</v>
      </c>
      <c r="H704" s="201">
        <v>0.5</v>
      </c>
      <c r="I704" s="201">
        <f t="shared" si="63"/>
        <v>0</v>
      </c>
      <c r="J704" s="197"/>
    </row>
    <row r="705" spans="1:10" ht="12.75" customHeight="1">
      <c r="A705" s="227"/>
      <c r="B705" s="227"/>
      <c r="C705" s="227"/>
      <c r="D705" s="227"/>
      <c r="E705" s="227"/>
      <c r="F705" s="204" t="s">
        <v>721</v>
      </c>
      <c r="G705" s="201">
        <v>0</v>
      </c>
      <c r="H705" s="201">
        <v>0.5</v>
      </c>
      <c r="I705" s="201">
        <f t="shared" si="63"/>
        <v>0</v>
      </c>
      <c r="J705" s="197"/>
    </row>
    <row r="706" spans="1:10" ht="12.75" customHeight="1">
      <c r="A706" s="227"/>
      <c r="B706" s="227"/>
      <c r="C706" s="227"/>
      <c r="D706" s="227"/>
      <c r="E706" s="227"/>
      <c r="F706" s="204" t="s">
        <v>722</v>
      </c>
      <c r="G706" s="201">
        <v>0</v>
      </c>
      <c r="H706" s="201">
        <v>0.25</v>
      </c>
      <c r="I706" s="201">
        <f t="shared" si="63"/>
        <v>0</v>
      </c>
      <c r="J706" s="197"/>
    </row>
    <row r="707" spans="1:10" ht="12.75" customHeight="1">
      <c r="A707" s="228"/>
      <c r="B707" s="228"/>
      <c r="C707" s="228"/>
      <c r="D707" s="228"/>
      <c r="E707" s="228"/>
      <c r="F707" s="204" t="s">
        <v>723</v>
      </c>
      <c r="G707" s="201">
        <v>4200</v>
      </c>
      <c r="H707" s="201">
        <v>0.01</v>
      </c>
      <c r="I707" s="201">
        <f t="shared" si="63"/>
        <v>0.42</v>
      </c>
      <c r="J707" s="197"/>
    </row>
    <row r="708" spans="1:10" ht="12.75" customHeight="1">
      <c r="A708" s="201"/>
      <c r="B708" s="202"/>
      <c r="C708" s="201"/>
      <c r="D708" s="201"/>
      <c r="E708" s="51"/>
      <c r="F708" s="204" t="s">
        <v>725</v>
      </c>
      <c r="G708" s="201">
        <v>0</v>
      </c>
      <c r="H708" s="201">
        <v>0.01</v>
      </c>
      <c r="I708" s="201">
        <f t="shared" si="63"/>
        <v>0</v>
      </c>
      <c r="J708" s="197"/>
    </row>
    <row r="709" spans="1:10" ht="12.75" customHeight="1">
      <c r="A709" s="201"/>
      <c r="B709" s="202"/>
      <c r="C709" s="201"/>
      <c r="D709" s="201"/>
      <c r="E709" s="51"/>
      <c r="F709" s="204" t="s">
        <v>726</v>
      </c>
      <c r="G709" s="201">
        <v>0</v>
      </c>
      <c r="H709" s="201"/>
      <c r="I709" s="201">
        <f t="shared" si="63"/>
        <v>0</v>
      </c>
      <c r="J709" s="197"/>
    </row>
    <row r="710" spans="1:10" ht="12.75" customHeight="1">
      <c r="A710" s="201"/>
      <c r="B710" s="202"/>
      <c r="C710" s="201"/>
      <c r="D710" s="201"/>
      <c r="E710" s="51"/>
      <c r="F710" s="204" t="s">
        <v>727</v>
      </c>
      <c r="G710" s="201">
        <v>0</v>
      </c>
      <c r="H710" s="201"/>
      <c r="I710" s="201">
        <f t="shared" si="63"/>
        <v>0</v>
      </c>
      <c r="J710" s="197"/>
    </row>
    <row r="711" spans="1:10" ht="12.75" customHeight="1">
      <c r="A711" s="285" t="s">
        <v>244</v>
      </c>
      <c r="B711" s="234"/>
      <c r="C711" s="234"/>
      <c r="D711" s="234"/>
      <c r="E711" s="234"/>
      <c r="F711" s="234"/>
      <c r="G711" s="234"/>
      <c r="H711" s="236"/>
      <c r="I711" s="207">
        <f>SUM(I701:I710)</f>
        <v>0.42019999999999996</v>
      </c>
      <c r="J711" s="197"/>
    </row>
    <row r="712" spans="1:10" ht="12.75" customHeight="1">
      <c r="A712" s="286">
        <v>2</v>
      </c>
      <c r="B712" s="286" t="s">
        <v>240</v>
      </c>
      <c r="C712" s="286" t="s">
        <v>714</v>
      </c>
      <c r="D712" s="286" t="s">
        <v>729</v>
      </c>
      <c r="E712" s="286" t="s">
        <v>804</v>
      </c>
      <c r="F712" s="203" t="s">
        <v>717</v>
      </c>
      <c r="G712" s="201">
        <v>0</v>
      </c>
      <c r="H712" s="201">
        <v>7.5</v>
      </c>
      <c r="I712" s="201">
        <f t="shared" ref="I712:I721" si="64">(G712*H712)/100</f>
        <v>0</v>
      </c>
      <c r="J712" s="197"/>
    </row>
    <row r="713" spans="1:10" ht="12.75" customHeight="1">
      <c r="A713" s="227"/>
      <c r="B713" s="227"/>
      <c r="C713" s="227"/>
      <c r="D713" s="227"/>
      <c r="E713" s="227"/>
      <c r="F713" s="204" t="s">
        <v>718</v>
      </c>
      <c r="G713" s="201">
        <v>3</v>
      </c>
      <c r="H713" s="201">
        <v>0.01</v>
      </c>
      <c r="I713" s="201">
        <f t="shared" si="64"/>
        <v>2.9999999999999997E-4</v>
      </c>
      <c r="J713" s="197"/>
    </row>
    <row r="714" spans="1:10" ht="12.75" customHeight="1">
      <c r="A714" s="227"/>
      <c r="B714" s="227"/>
      <c r="C714" s="227"/>
      <c r="D714" s="227"/>
      <c r="E714" s="227"/>
      <c r="F714" s="204" t="s">
        <v>719</v>
      </c>
      <c r="G714" s="201">
        <v>0</v>
      </c>
      <c r="H714" s="201">
        <v>7.5</v>
      </c>
      <c r="I714" s="201">
        <f t="shared" si="64"/>
        <v>0</v>
      </c>
      <c r="J714" s="197"/>
    </row>
    <row r="715" spans="1:10" ht="12.75" customHeight="1">
      <c r="A715" s="227"/>
      <c r="B715" s="227"/>
      <c r="C715" s="227"/>
      <c r="D715" s="227"/>
      <c r="E715" s="227"/>
      <c r="F715" s="204" t="s">
        <v>720</v>
      </c>
      <c r="G715" s="201">
        <v>0</v>
      </c>
      <c r="H715" s="201">
        <v>0.5</v>
      </c>
      <c r="I715" s="201">
        <f t="shared" si="64"/>
        <v>0</v>
      </c>
      <c r="J715" s="197"/>
    </row>
    <row r="716" spans="1:10" ht="12.75" customHeight="1">
      <c r="A716" s="227"/>
      <c r="B716" s="227"/>
      <c r="C716" s="227"/>
      <c r="D716" s="227"/>
      <c r="E716" s="227"/>
      <c r="F716" s="204" t="s">
        <v>721</v>
      </c>
      <c r="G716" s="201">
        <v>0</v>
      </c>
      <c r="H716" s="201">
        <v>0.5</v>
      </c>
      <c r="I716" s="201">
        <f t="shared" si="64"/>
        <v>0</v>
      </c>
      <c r="J716" s="197"/>
    </row>
    <row r="717" spans="1:10" ht="12.75" customHeight="1">
      <c r="A717" s="227"/>
      <c r="B717" s="227"/>
      <c r="C717" s="227"/>
      <c r="D717" s="227"/>
      <c r="E717" s="227"/>
      <c r="F717" s="204" t="s">
        <v>722</v>
      </c>
      <c r="G717" s="201">
        <v>0</v>
      </c>
      <c r="H717" s="201">
        <v>0.25</v>
      </c>
      <c r="I717" s="201">
        <f t="shared" si="64"/>
        <v>0</v>
      </c>
      <c r="J717" s="197"/>
    </row>
    <row r="718" spans="1:10" ht="12.75" customHeight="1">
      <c r="A718" s="228"/>
      <c r="B718" s="228"/>
      <c r="C718" s="228"/>
      <c r="D718" s="228"/>
      <c r="E718" s="228"/>
      <c r="F718" s="204" t="s">
        <v>723</v>
      </c>
      <c r="G718" s="201">
        <v>4255</v>
      </c>
      <c r="H718" s="201">
        <v>0.01</v>
      </c>
      <c r="I718" s="201">
        <f t="shared" si="64"/>
        <v>0.42550000000000004</v>
      </c>
      <c r="J718" s="197"/>
    </row>
    <row r="719" spans="1:10" ht="12.75" customHeight="1">
      <c r="A719" s="201"/>
      <c r="B719" s="202"/>
      <c r="C719" s="201"/>
      <c r="D719" s="201"/>
      <c r="E719" s="51"/>
      <c r="F719" s="204" t="s">
        <v>725</v>
      </c>
      <c r="G719" s="201">
        <v>0</v>
      </c>
      <c r="H719" s="201">
        <v>0.01</v>
      </c>
      <c r="I719" s="201">
        <f t="shared" si="64"/>
        <v>0</v>
      </c>
      <c r="J719" s="197"/>
    </row>
    <row r="720" spans="1:10" ht="12.75" customHeight="1">
      <c r="A720" s="201"/>
      <c r="B720" s="202"/>
      <c r="C720" s="201"/>
      <c r="D720" s="201"/>
      <c r="E720" s="51"/>
      <c r="F720" s="204" t="s">
        <v>726</v>
      </c>
      <c r="G720" s="201">
        <v>0</v>
      </c>
      <c r="H720" s="201"/>
      <c r="I720" s="201">
        <f t="shared" si="64"/>
        <v>0</v>
      </c>
      <c r="J720" s="197"/>
    </row>
    <row r="721" spans="1:10" ht="12.75" customHeight="1">
      <c r="A721" s="201"/>
      <c r="B721" s="202"/>
      <c r="C721" s="201"/>
      <c r="D721" s="201"/>
      <c r="E721" s="51"/>
      <c r="F721" s="204" t="s">
        <v>727</v>
      </c>
      <c r="G721" s="201">
        <v>0</v>
      </c>
      <c r="H721" s="201"/>
      <c r="I721" s="201">
        <f t="shared" si="64"/>
        <v>0</v>
      </c>
      <c r="J721" s="197"/>
    </row>
    <row r="722" spans="1:10" ht="12.75" customHeight="1">
      <c r="A722" s="285" t="s">
        <v>244</v>
      </c>
      <c r="B722" s="234"/>
      <c r="C722" s="234"/>
      <c r="D722" s="234"/>
      <c r="E722" s="234"/>
      <c r="F722" s="234"/>
      <c r="G722" s="234"/>
      <c r="H722" s="236"/>
      <c r="I722" s="207">
        <f>SUM(I712:I721)</f>
        <v>0.42580000000000007</v>
      </c>
      <c r="J722" s="197"/>
    </row>
    <row r="723" spans="1:10" ht="12.75" customHeight="1">
      <c r="A723" s="286">
        <v>3</v>
      </c>
      <c r="B723" s="286" t="s">
        <v>240</v>
      </c>
      <c r="C723" s="286" t="s">
        <v>714</v>
      </c>
      <c r="D723" s="286" t="s">
        <v>729</v>
      </c>
      <c r="E723" s="286" t="s">
        <v>805</v>
      </c>
      <c r="F723" s="203" t="s">
        <v>717</v>
      </c>
      <c r="G723" s="201">
        <v>0</v>
      </c>
      <c r="H723" s="201">
        <v>7.5</v>
      </c>
      <c r="I723" s="201">
        <f t="shared" ref="I723:I732" si="65">(G723*H723)/100</f>
        <v>0</v>
      </c>
      <c r="J723" s="197"/>
    </row>
    <row r="724" spans="1:10" ht="12.75" customHeight="1">
      <c r="A724" s="227"/>
      <c r="B724" s="227"/>
      <c r="C724" s="227"/>
      <c r="D724" s="227"/>
      <c r="E724" s="227"/>
      <c r="F724" s="204" t="s">
        <v>718</v>
      </c>
      <c r="G724" s="201">
        <v>2</v>
      </c>
      <c r="H724" s="201">
        <v>0.01</v>
      </c>
      <c r="I724" s="201">
        <f t="shared" si="65"/>
        <v>2.0000000000000001E-4</v>
      </c>
      <c r="J724" s="197"/>
    </row>
    <row r="725" spans="1:10" ht="12.75" customHeight="1">
      <c r="A725" s="227"/>
      <c r="B725" s="227"/>
      <c r="C725" s="227"/>
      <c r="D725" s="227"/>
      <c r="E725" s="227"/>
      <c r="F725" s="204" t="s">
        <v>719</v>
      </c>
      <c r="G725" s="201">
        <v>0</v>
      </c>
      <c r="H725" s="201">
        <v>7.5</v>
      </c>
      <c r="I725" s="201">
        <f t="shared" si="65"/>
        <v>0</v>
      </c>
      <c r="J725" s="197"/>
    </row>
    <row r="726" spans="1:10" ht="12.75" customHeight="1">
      <c r="A726" s="227"/>
      <c r="B726" s="227"/>
      <c r="C726" s="227"/>
      <c r="D726" s="227"/>
      <c r="E726" s="227"/>
      <c r="F726" s="204" t="s">
        <v>720</v>
      </c>
      <c r="G726" s="201">
        <v>0</v>
      </c>
      <c r="H726" s="201">
        <v>0.5</v>
      </c>
      <c r="I726" s="201">
        <f t="shared" si="65"/>
        <v>0</v>
      </c>
      <c r="J726" s="197"/>
    </row>
    <row r="727" spans="1:10" ht="12.75" customHeight="1">
      <c r="A727" s="227"/>
      <c r="B727" s="227"/>
      <c r="C727" s="227"/>
      <c r="D727" s="227"/>
      <c r="E727" s="227"/>
      <c r="F727" s="204" t="s">
        <v>721</v>
      </c>
      <c r="G727" s="201">
        <v>0</v>
      </c>
      <c r="H727" s="201">
        <v>0.5</v>
      </c>
      <c r="I727" s="201">
        <f t="shared" si="65"/>
        <v>0</v>
      </c>
      <c r="J727" s="197"/>
    </row>
    <row r="728" spans="1:10" ht="12.75" customHeight="1">
      <c r="A728" s="227"/>
      <c r="B728" s="227"/>
      <c r="C728" s="227"/>
      <c r="D728" s="227"/>
      <c r="E728" s="227"/>
      <c r="F728" s="204" t="s">
        <v>722</v>
      </c>
      <c r="G728" s="201">
        <v>0</v>
      </c>
      <c r="H728" s="201">
        <v>0.25</v>
      </c>
      <c r="I728" s="201">
        <f t="shared" si="65"/>
        <v>0</v>
      </c>
      <c r="J728" s="197"/>
    </row>
    <row r="729" spans="1:10" ht="12.75" customHeight="1">
      <c r="A729" s="228"/>
      <c r="B729" s="228"/>
      <c r="C729" s="228"/>
      <c r="D729" s="228"/>
      <c r="E729" s="228"/>
      <c r="F729" s="204" t="s">
        <v>723</v>
      </c>
      <c r="G729" s="201">
        <v>4220</v>
      </c>
      <c r="H729" s="201">
        <v>0.01</v>
      </c>
      <c r="I729" s="201">
        <f t="shared" si="65"/>
        <v>0.42200000000000004</v>
      </c>
      <c r="J729" s="197"/>
    </row>
    <row r="730" spans="1:10" ht="12.75" customHeight="1">
      <c r="A730" s="201"/>
      <c r="B730" s="202"/>
      <c r="C730" s="201"/>
      <c r="D730" s="201"/>
      <c r="E730" s="51"/>
      <c r="F730" s="204" t="s">
        <v>725</v>
      </c>
      <c r="G730" s="201">
        <v>0</v>
      </c>
      <c r="H730" s="201">
        <v>0.01</v>
      </c>
      <c r="I730" s="201">
        <f t="shared" si="65"/>
        <v>0</v>
      </c>
      <c r="J730" s="197"/>
    </row>
    <row r="731" spans="1:10" ht="12.75" customHeight="1">
      <c r="A731" s="201"/>
      <c r="B731" s="202"/>
      <c r="C731" s="201"/>
      <c r="D731" s="201"/>
      <c r="E731" s="51"/>
      <c r="F731" s="204" t="s">
        <v>726</v>
      </c>
      <c r="G731" s="201">
        <v>0</v>
      </c>
      <c r="H731" s="201"/>
      <c r="I731" s="201">
        <f t="shared" si="65"/>
        <v>0</v>
      </c>
      <c r="J731" s="197"/>
    </row>
    <row r="732" spans="1:10" ht="12.75" customHeight="1">
      <c r="A732" s="201"/>
      <c r="B732" s="202"/>
      <c r="C732" s="201"/>
      <c r="D732" s="201"/>
      <c r="E732" s="51"/>
      <c r="F732" s="204" t="s">
        <v>727</v>
      </c>
      <c r="G732" s="201">
        <v>0</v>
      </c>
      <c r="H732" s="201"/>
      <c r="I732" s="201">
        <f t="shared" si="65"/>
        <v>0</v>
      </c>
      <c r="J732" s="197"/>
    </row>
    <row r="733" spans="1:10" ht="12.75" customHeight="1">
      <c r="A733" s="285" t="s">
        <v>244</v>
      </c>
      <c r="B733" s="234"/>
      <c r="C733" s="234"/>
      <c r="D733" s="234"/>
      <c r="E733" s="234"/>
      <c r="F733" s="234"/>
      <c r="G733" s="234"/>
      <c r="H733" s="236"/>
      <c r="I733" s="207">
        <f>SUM(I723:I732)</f>
        <v>0.42220000000000002</v>
      </c>
      <c r="J733" s="197"/>
    </row>
    <row r="734" spans="1:10" ht="12.75" customHeight="1">
      <c r="A734" s="286">
        <v>4</v>
      </c>
      <c r="B734" s="286" t="s">
        <v>240</v>
      </c>
      <c r="C734" s="286" t="s">
        <v>714</v>
      </c>
      <c r="D734" s="286" t="s">
        <v>729</v>
      </c>
      <c r="E734" s="286" t="s">
        <v>806</v>
      </c>
      <c r="F734" s="203" t="s">
        <v>717</v>
      </c>
      <c r="G734" s="201">
        <v>0</v>
      </c>
      <c r="H734" s="201">
        <v>7.5</v>
      </c>
      <c r="I734" s="201">
        <f t="shared" ref="I734:I743" si="66">(G734*H734)/100</f>
        <v>0</v>
      </c>
      <c r="J734" s="197"/>
    </row>
    <row r="735" spans="1:10" ht="12.75" customHeight="1">
      <c r="A735" s="227"/>
      <c r="B735" s="227"/>
      <c r="C735" s="227"/>
      <c r="D735" s="227"/>
      <c r="E735" s="227"/>
      <c r="F735" s="204" t="s">
        <v>718</v>
      </c>
      <c r="G735" s="201">
        <v>2</v>
      </c>
      <c r="H735" s="201">
        <v>0.01</v>
      </c>
      <c r="I735" s="201">
        <f t="shared" si="66"/>
        <v>2.0000000000000001E-4</v>
      </c>
      <c r="J735" s="197"/>
    </row>
    <row r="736" spans="1:10" ht="12.75" customHeight="1">
      <c r="A736" s="227"/>
      <c r="B736" s="227"/>
      <c r="C736" s="227"/>
      <c r="D736" s="227"/>
      <c r="E736" s="227"/>
      <c r="F736" s="204" t="s">
        <v>719</v>
      </c>
      <c r="G736" s="201">
        <v>1</v>
      </c>
      <c r="H736" s="201">
        <v>7.5</v>
      </c>
      <c r="I736" s="201">
        <f t="shared" si="66"/>
        <v>7.4999999999999997E-2</v>
      </c>
      <c r="J736" s="197"/>
    </row>
    <row r="737" spans="1:10" ht="12.75" customHeight="1">
      <c r="A737" s="227"/>
      <c r="B737" s="227"/>
      <c r="C737" s="227"/>
      <c r="D737" s="227"/>
      <c r="E737" s="227"/>
      <c r="F737" s="204" t="s">
        <v>720</v>
      </c>
      <c r="G737" s="201">
        <v>0</v>
      </c>
      <c r="H737" s="201">
        <v>0.5</v>
      </c>
      <c r="I737" s="201">
        <f t="shared" si="66"/>
        <v>0</v>
      </c>
      <c r="J737" s="197"/>
    </row>
    <row r="738" spans="1:10" ht="12.75" customHeight="1">
      <c r="A738" s="227"/>
      <c r="B738" s="227"/>
      <c r="C738" s="227"/>
      <c r="D738" s="227"/>
      <c r="E738" s="227"/>
      <c r="F738" s="204" t="s">
        <v>721</v>
      </c>
      <c r="G738" s="201">
        <v>0</v>
      </c>
      <c r="H738" s="201">
        <v>0.5</v>
      </c>
      <c r="I738" s="201">
        <f t="shared" si="66"/>
        <v>0</v>
      </c>
      <c r="J738" s="197"/>
    </row>
    <row r="739" spans="1:10" ht="12.75" customHeight="1">
      <c r="A739" s="227"/>
      <c r="B739" s="227"/>
      <c r="C739" s="227"/>
      <c r="D739" s="227"/>
      <c r="E739" s="227"/>
      <c r="F739" s="204" t="s">
        <v>722</v>
      </c>
      <c r="G739" s="201">
        <v>0</v>
      </c>
      <c r="H739" s="201">
        <v>0.25</v>
      </c>
      <c r="I739" s="201">
        <f t="shared" si="66"/>
        <v>0</v>
      </c>
      <c r="J739" s="197"/>
    </row>
    <row r="740" spans="1:10" ht="12.75" customHeight="1">
      <c r="A740" s="228"/>
      <c r="B740" s="228"/>
      <c r="C740" s="228"/>
      <c r="D740" s="228"/>
      <c r="E740" s="228"/>
      <c r="F740" s="204" t="s">
        <v>723</v>
      </c>
      <c r="G740" s="201">
        <v>3410</v>
      </c>
      <c r="H740" s="201">
        <v>0.01</v>
      </c>
      <c r="I740" s="201">
        <f t="shared" si="66"/>
        <v>0.34100000000000003</v>
      </c>
      <c r="J740" s="197"/>
    </row>
    <row r="741" spans="1:10" ht="12.75" customHeight="1">
      <c r="A741" s="201"/>
      <c r="B741" s="202"/>
      <c r="C741" s="201"/>
      <c r="D741" s="201"/>
      <c r="E741" s="51"/>
      <c r="F741" s="204" t="s">
        <v>725</v>
      </c>
      <c r="G741" s="201">
        <v>0</v>
      </c>
      <c r="H741" s="201">
        <v>0.01</v>
      </c>
      <c r="I741" s="201">
        <f t="shared" si="66"/>
        <v>0</v>
      </c>
      <c r="J741" s="197"/>
    </row>
    <row r="742" spans="1:10" ht="12.75" customHeight="1">
      <c r="A742" s="201"/>
      <c r="B742" s="202"/>
      <c r="C742" s="201"/>
      <c r="D742" s="201"/>
      <c r="E742" s="51"/>
      <c r="F742" s="204" t="s">
        <v>726</v>
      </c>
      <c r="G742" s="201">
        <v>0</v>
      </c>
      <c r="H742" s="201"/>
      <c r="I742" s="201">
        <f t="shared" si="66"/>
        <v>0</v>
      </c>
      <c r="J742" s="197"/>
    </row>
    <row r="743" spans="1:10" ht="12.75" customHeight="1">
      <c r="A743" s="201"/>
      <c r="B743" s="202"/>
      <c r="C743" s="201"/>
      <c r="D743" s="201"/>
      <c r="E743" s="51"/>
      <c r="F743" s="204" t="s">
        <v>727</v>
      </c>
      <c r="G743" s="201">
        <v>0</v>
      </c>
      <c r="H743" s="201"/>
      <c r="I743" s="201">
        <f t="shared" si="66"/>
        <v>0</v>
      </c>
      <c r="J743" s="197"/>
    </row>
    <row r="744" spans="1:10" ht="12.75" customHeight="1">
      <c r="A744" s="285" t="s">
        <v>244</v>
      </c>
      <c r="B744" s="234"/>
      <c r="C744" s="234"/>
      <c r="D744" s="234"/>
      <c r="E744" s="234"/>
      <c r="F744" s="234"/>
      <c r="G744" s="234"/>
      <c r="H744" s="236"/>
      <c r="I744" s="207">
        <f>SUM(I734:I743)</f>
        <v>0.41620000000000001</v>
      </c>
      <c r="J744" s="197"/>
    </row>
    <row r="745" spans="1:10" ht="12.75" customHeight="1">
      <c r="A745" s="286">
        <v>5</v>
      </c>
      <c r="B745" s="286" t="s">
        <v>240</v>
      </c>
      <c r="C745" s="286" t="s">
        <v>714</v>
      </c>
      <c r="D745" s="286" t="s">
        <v>729</v>
      </c>
      <c r="E745" s="286" t="s">
        <v>807</v>
      </c>
      <c r="F745" s="203" t="s">
        <v>717</v>
      </c>
      <c r="G745" s="201">
        <v>0</v>
      </c>
      <c r="H745" s="201">
        <v>7.5</v>
      </c>
      <c r="I745" s="201">
        <f t="shared" ref="I745:I754" si="67">(G745*H745)/100</f>
        <v>0</v>
      </c>
      <c r="J745" s="197"/>
    </row>
    <row r="746" spans="1:10" ht="12.75" customHeight="1">
      <c r="A746" s="227"/>
      <c r="B746" s="227"/>
      <c r="C746" s="227"/>
      <c r="D746" s="227"/>
      <c r="E746" s="227"/>
      <c r="F746" s="204" t="s">
        <v>718</v>
      </c>
      <c r="G746" s="201">
        <v>2</v>
      </c>
      <c r="H746" s="201">
        <v>0.01</v>
      </c>
      <c r="I746" s="201">
        <f t="shared" si="67"/>
        <v>2.0000000000000001E-4</v>
      </c>
      <c r="J746" s="197"/>
    </row>
    <row r="747" spans="1:10" ht="12.75" customHeight="1">
      <c r="A747" s="227"/>
      <c r="B747" s="227"/>
      <c r="C747" s="227"/>
      <c r="D747" s="227"/>
      <c r="E747" s="227"/>
      <c r="F747" s="204" t="s">
        <v>719</v>
      </c>
      <c r="G747" s="201">
        <v>0</v>
      </c>
      <c r="H747" s="201">
        <v>7.5</v>
      </c>
      <c r="I747" s="201">
        <f t="shared" si="67"/>
        <v>0</v>
      </c>
      <c r="J747" s="197"/>
    </row>
    <row r="748" spans="1:10" ht="12.75" customHeight="1">
      <c r="A748" s="227"/>
      <c r="B748" s="227"/>
      <c r="C748" s="227"/>
      <c r="D748" s="227"/>
      <c r="E748" s="227"/>
      <c r="F748" s="204" t="s">
        <v>720</v>
      </c>
      <c r="G748" s="201">
        <v>0</v>
      </c>
      <c r="H748" s="201">
        <v>0.5</v>
      </c>
      <c r="I748" s="201">
        <f t="shared" si="67"/>
        <v>0</v>
      </c>
      <c r="J748" s="197"/>
    </row>
    <row r="749" spans="1:10" ht="12.75" customHeight="1">
      <c r="A749" s="227"/>
      <c r="B749" s="227"/>
      <c r="C749" s="227"/>
      <c r="D749" s="227"/>
      <c r="E749" s="227"/>
      <c r="F749" s="204" t="s">
        <v>721</v>
      </c>
      <c r="G749" s="201">
        <v>0</v>
      </c>
      <c r="H749" s="201">
        <v>0.5</v>
      </c>
      <c r="I749" s="201">
        <f t="shared" si="67"/>
        <v>0</v>
      </c>
      <c r="J749" s="197"/>
    </row>
    <row r="750" spans="1:10" ht="12.75" customHeight="1">
      <c r="A750" s="227"/>
      <c r="B750" s="227"/>
      <c r="C750" s="227"/>
      <c r="D750" s="227"/>
      <c r="E750" s="227"/>
      <c r="F750" s="204" t="s">
        <v>722</v>
      </c>
      <c r="G750" s="201">
        <v>0</v>
      </c>
      <c r="H750" s="201">
        <v>0.25</v>
      </c>
      <c r="I750" s="201">
        <f t="shared" si="67"/>
        <v>0</v>
      </c>
      <c r="J750" s="197"/>
    </row>
    <row r="751" spans="1:10" ht="12.75" customHeight="1">
      <c r="A751" s="228"/>
      <c r="B751" s="228"/>
      <c r="C751" s="228"/>
      <c r="D751" s="228"/>
      <c r="E751" s="228"/>
      <c r="F751" s="204" t="s">
        <v>723</v>
      </c>
      <c r="G751" s="201">
        <v>3360</v>
      </c>
      <c r="H751" s="201">
        <v>0.01</v>
      </c>
      <c r="I751" s="201">
        <f t="shared" si="67"/>
        <v>0.33600000000000002</v>
      </c>
      <c r="J751" s="197"/>
    </row>
    <row r="752" spans="1:10" ht="12.75" customHeight="1">
      <c r="A752" s="201"/>
      <c r="B752" s="202"/>
      <c r="C752" s="201"/>
      <c r="D752" s="201"/>
      <c r="E752" s="51"/>
      <c r="F752" s="204" t="s">
        <v>725</v>
      </c>
      <c r="G752" s="201">
        <v>0</v>
      </c>
      <c r="H752" s="201">
        <v>0.01</v>
      </c>
      <c r="I752" s="201">
        <f t="shared" si="67"/>
        <v>0</v>
      </c>
      <c r="J752" s="197"/>
    </row>
    <row r="753" spans="1:10" ht="12.75" customHeight="1">
      <c r="A753" s="201"/>
      <c r="B753" s="202"/>
      <c r="C753" s="201"/>
      <c r="D753" s="201"/>
      <c r="E753" s="51"/>
      <c r="F753" s="204" t="s">
        <v>726</v>
      </c>
      <c r="G753" s="201">
        <v>0</v>
      </c>
      <c r="H753" s="201"/>
      <c r="I753" s="201">
        <f t="shared" si="67"/>
        <v>0</v>
      </c>
      <c r="J753" s="197"/>
    </row>
    <row r="754" spans="1:10" ht="12.75" customHeight="1">
      <c r="A754" s="201"/>
      <c r="B754" s="202"/>
      <c r="C754" s="201"/>
      <c r="D754" s="201"/>
      <c r="E754" s="51"/>
      <c r="F754" s="204" t="s">
        <v>727</v>
      </c>
      <c r="G754" s="201">
        <v>0</v>
      </c>
      <c r="H754" s="201"/>
      <c r="I754" s="201">
        <f t="shared" si="67"/>
        <v>0</v>
      </c>
      <c r="J754" s="197"/>
    </row>
    <row r="755" spans="1:10" ht="12.75" customHeight="1">
      <c r="A755" s="285" t="s">
        <v>244</v>
      </c>
      <c r="B755" s="234"/>
      <c r="C755" s="234"/>
      <c r="D755" s="234"/>
      <c r="E755" s="234"/>
      <c r="F755" s="234"/>
      <c r="G755" s="234"/>
      <c r="H755" s="236"/>
      <c r="I755" s="207">
        <f>SUM(I745:I754)</f>
        <v>0.3362</v>
      </c>
      <c r="J755" s="197"/>
    </row>
    <row r="756" spans="1:10" ht="12.75" customHeight="1">
      <c r="A756" s="286">
        <v>6</v>
      </c>
      <c r="B756" s="286" t="s">
        <v>240</v>
      </c>
      <c r="C756" s="286" t="s">
        <v>714</v>
      </c>
      <c r="D756" s="286" t="s">
        <v>729</v>
      </c>
      <c r="E756" s="286" t="s">
        <v>808</v>
      </c>
      <c r="F756" s="203" t="s">
        <v>717</v>
      </c>
      <c r="G756" s="201">
        <v>0</v>
      </c>
      <c r="H756" s="201">
        <v>7.5</v>
      </c>
      <c r="I756" s="201">
        <f t="shared" ref="I756:I765" si="68">(G756*H756)/100</f>
        <v>0</v>
      </c>
      <c r="J756" s="197"/>
    </row>
    <row r="757" spans="1:10" ht="12.75" customHeight="1">
      <c r="A757" s="227"/>
      <c r="B757" s="227"/>
      <c r="C757" s="227"/>
      <c r="D757" s="227"/>
      <c r="E757" s="227"/>
      <c r="F757" s="204" t="s">
        <v>718</v>
      </c>
      <c r="G757" s="201">
        <v>1</v>
      </c>
      <c r="H757" s="201">
        <v>0.01</v>
      </c>
      <c r="I757" s="201">
        <f t="shared" si="68"/>
        <v>1E-4</v>
      </c>
      <c r="J757" s="197"/>
    </row>
    <row r="758" spans="1:10" ht="12.75" customHeight="1">
      <c r="A758" s="227"/>
      <c r="B758" s="227"/>
      <c r="C758" s="227"/>
      <c r="D758" s="227"/>
      <c r="E758" s="227"/>
      <c r="F758" s="204" t="s">
        <v>719</v>
      </c>
      <c r="G758" s="201">
        <v>1</v>
      </c>
      <c r="H758" s="201">
        <v>7.5</v>
      </c>
      <c r="I758" s="201">
        <f t="shared" si="68"/>
        <v>7.4999999999999997E-2</v>
      </c>
      <c r="J758" s="197"/>
    </row>
    <row r="759" spans="1:10" ht="12.75" customHeight="1">
      <c r="A759" s="227"/>
      <c r="B759" s="227"/>
      <c r="C759" s="227"/>
      <c r="D759" s="227"/>
      <c r="E759" s="227"/>
      <c r="F759" s="204" t="s">
        <v>720</v>
      </c>
      <c r="G759" s="201">
        <v>0</v>
      </c>
      <c r="H759" s="201">
        <v>0.5</v>
      </c>
      <c r="I759" s="201">
        <f t="shared" si="68"/>
        <v>0</v>
      </c>
      <c r="J759" s="197"/>
    </row>
    <row r="760" spans="1:10" ht="12.75" customHeight="1">
      <c r="A760" s="227"/>
      <c r="B760" s="227"/>
      <c r="C760" s="227"/>
      <c r="D760" s="227"/>
      <c r="E760" s="227"/>
      <c r="F760" s="204" t="s">
        <v>721</v>
      </c>
      <c r="G760" s="201">
        <v>0</v>
      </c>
      <c r="H760" s="201">
        <v>0.5</v>
      </c>
      <c r="I760" s="201">
        <f t="shared" si="68"/>
        <v>0</v>
      </c>
      <c r="J760" s="197"/>
    </row>
    <row r="761" spans="1:10" ht="12.75" customHeight="1">
      <c r="A761" s="227"/>
      <c r="B761" s="227"/>
      <c r="C761" s="227"/>
      <c r="D761" s="227"/>
      <c r="E761" s="227"/>
      <c r="F761" s="204" t="s">
        <v>722</v>
      </c>
      <c r="G761" s="201">
        <v>0</v>
      </c>
      <c r="H761" s="201">
        <v>0.25</v>
      </c>
      <c r="I761" s="201">
        <f t="shared" si="68"/>
        <v>0</v>
      </c>
      <c r="J761" s="197"/>
    </row>
    <row r="762" spans="1:10" ht="12.75" customHeight="1">
      <c r="A762" s="228"/>
      <c r="B762" s="228"/>
      <c r="C762" s="228"/>
      <c r="D762" s="228"/>
      <c r="E762" s="228"/>
      <c r="F762" s="204" t="s">
        <v>723</v>
      </c>
      <c r="G762" s="201">
        <v>4640</v>
      </c>
      <c r="H762" s="201">
        <v>0.01</v>
      </c>
      <c r="I762" s="201">
        <f t="shared" si="68"/>
        <v>0.46399999999999997</v>
      </c>
      <c r="J762" s="197"/>
    </row>
    <row r="763" spans="1:10" ht="12.75" customHeight="1">
      <c r="A763" s="201"/>
      <c r="B763" s="202"/>
      <c r="C763" s="201"/>
      <c r="D763" s="201"/>
      <c r="E763" s="51"/>
      <c r="F763" s="204" t="s">
        <v>725</v>
      </c>
      <c r="G763" s="201">
        <v>0</v>
      </c>
      <c r="H763" s="201">
        <v>0.01</v>
      </c>
      <c r="I763" s="201">
        <f t="shared" si="68"/>
        <v>0</v>
      </c>
      <c r="J763" s="197"/>
    </row>
    <row r="764" spans="1:10" ht="12.75" customHeight="1">
      <c r="A764" s="201"/>
      <c r="B764" s="202"/>
      <c r="C764" s="201"/>
      <c r="D764" s="201"/>
      <c r="E764" s="51"/>
      <c r="F764" s="204" t="s">
        <v>726</v>
      </c>
      <c r="G764" s="201">
        <v>0</v>
      </c>
      <c r="H764" s="201"/>
      <c r="I764" s="201">
        <f t="shared" si="68"/>
        <v>0</v>
      </c>
      <c r="J764" s="197"/>
    </row>
    <row r="765" spans="1:10" ht="12.75" customHeight="1">
      <c r="A765" s="201"/>
      <c r="B765" s="202"/>
      <c r="C765" s="201"/>
      <c r="D765" s="201"/>
      <c r="E765" s="51"/>
      <c r="F765" s="204" t="s">
        <v>727</v>
      </c>
      <c r="G765" s="201">
        <v>0</v>
      </c>
      <c r="H765" s="201"/>
      <c r="I765" s="201">
        <f t="shared" si="68"/>
        <v>0</v>
      </c>
      <c r="J765" s="197"/>
    </row>
    <row r="766" spans="1:10" ht="12.75" customHeight="1">
      <c r="A766" s="285" t="s">
        <v>244</v>
      </c>
      <c r="B766" s="234"/>
      <c r="C766" s="234"/>
      <c r="D766" s="234"/>
      <c r="E766" s="234"/>
      <c r="F766" s="234"/>
      <c r="G766" s="234"/>
      <c r="H766" s="236"/>
      <c r="I766" s="207">
        <f>SUM(I756:I765)</f>
        <v>0.53909999999999991</v>
      </c>
      <c r="J766" s="197"/>
    </row>
    <row r="767" spans="1:10" ht="12.75" customHeight="1">
      <c r="A767" s="286">
        <v>7</v>
      </c>
      <c r="B767" s="286" t="s">
        <v>240</v>
      </c>
      <c r="C767" s="286" t="s">
        <v>714</v>
      </c>
      <c r="D767" s="286" t="s">
        <v>729</v>
      </c>
      <c r="E767" s="286" t="s">
        <v>809</v>
      </c>
      <c r="F767" s="203" t="s">
        <v>717</v>
      </c>
      <c r="G767" s="201">
        <v>0</v>
      </c>
      <c r="H767" s="201">
        <v>7.5</v>
      </c>
      <c r="I767" s="201">
        <f t="shared" ref="I767:I776" si="69">(G767*H767)/100</f>
        <v>0</v>
      </c>
      <c r="J767" s="197"/>
    </row>
    <row r="768" spans="1:10" ht="12.75" customHeight="1">
      <c r="A768" s="227"/>
      <c r="B768" s="227"/>
      <c r="C768" s="227"/>
      <c r="D768" s="227"/>
      <c r="E768" s="227"/>
      <c r="F768" s="204" t="s">
        <v>718</v>
      </c>
      <c r="G768" s="201">
        <v>1</v>
      </c>
      <c r="H768" s="201">
        <v>0.01</v>
      </c>
      <c r="I768" s="201">
        <f t="shared" si="69"/>
        <v>1E-4</v>
      </c>
      <c r="J768" s="197"/>
    </row>
    <row r="769" spans="1:10" ht="12.75" customHeight="1">
      <c r="A769" s="227"/>
      <c r="B769" s="227"/>
      <c r="C769" s="227"/>
      <c r="D769" s="227"/>
      <c r="E769" s="227"/>
      <c r="F769" s="204" t="s">
        <v>719</v>
      </c>
      <c r="G769" s="201">
        <v>0</v>
      </c>
      <c r="H769" s="201">
        <v>7.5</v>
      </c>
      <c r="I769" s="201">
        <f t="shared" si="69"/>
        <v>0</v>
      </c>
      <c r="J769" s="197"/>
    </row>
    <row r="770" spans="1:10" ht="12.75" customHeight="1">
      <c r="A770" s="227"/>
      <c r="B770" s="227"/>
      <c r="C770" s="227"/>
      <c r="D770" s="227"/>
      <c r="E770" s="227"/>
      <c r="F770" s="204" t="s">
        <v>720</v>
      </c>
      <c r="G770" s="201">
        <v>0</v>
      </c>
      <c r="H770" s="201">
        <v>0.5</v>
      </c>
      <c r="I770" s="201">
        <f t="shared" si="69"/>
        <v>0</v>
      </c>
      <c r="J770" s="197"/>
    </row>
    <row r="771" spans="1:10" ht="12.75" customHeight="1">
      <c r="A771" s="227"/>
      <c r="B771" s="227"/>
      <c r="C771" s="227"/>
      <c r="D771" s="227"/>
      <c r="E771" s="227"/>
      <c r="F771" s="204" t="s">
        <v>721</v>
      </c>
      <c r="G771" s="201">
        <v>0</v>
      </c>
      <c r="H771" s="201">
        <v>0.5</v>
      </c>
      <c r="I771" s="201">
        <f t="shared" si="69"/>
        <v>0</v>
      </c>
      <c r="J771" s="197"/>
    </row>
    <row r="772" spans="1:10" ht="12.75" customHeight="1">
      <c r="A772" s="227"/>
      <c r="B772" s="227"/>
      <c r="C772" s="227"/>
      <c r="D772" s="227"/>
      <c r="E772" s="227"/>
      <c r="F772" s="204" t="s">
        <v>722</v>
      </c>
      <c r="G772" s="201">
        <v>0</v>
      </c>
      <c r="H772" s="201">
        <v>0.25</v>
      </c>
      <c r="I772" s="201">
        <f t="shared" si="69"/>
        <v>0</v>
      </c>
      <c r="J772" s="197"/>
    </row>
    <row r="773" spans="1:10" ht="12.75" customHeight="1">
      <c r="A773" s="228"/>
      <c r="B773" s="228"/>
      <c r="C773" s="228"/>
      <c r="D773" s="228"/>
      <c r="E773" s="228"/>
      <c r="F773" s="204" t="s">
        <v>723</v>
      </c>
      <c r="G773" s="201">
        <v>3820</v>
      </c>
      <c r="H773" s="201">
        <v>0.01</v>
      </c>
      <c r="I773" s="201">
        <f t="shared" si="69"/>
        <v>0.38200000000000001</v>
      </c>
      <c r="J773" s="197"/>
    </row>
    <row r="774" spans="1:10" ht="12.75" customHeight="1">
      <c r="A774" s="201"/>
      <c r="B774" s="202"/>
      <c r="C774" s="201"/>
      <c r="D774" s="201"/>
      <c r="E774" s="51"/>
      <c r="F774" s="204" t="s">
        <v>725</v>
      </c>
      <c r="G774" s="201">
        <v>0</v>
      </c>
      <c r="H774" s="201">
        <v>0.01</v>
      </c>
      <c r="I774" s="201">
        <f t="shared" si="69"/>
        <v>0</v>
      </c>
      <c r="J774" s="197"/>
    </row>
    <row r="775" spans="1:10" ht="12.75" customHeight="1">
      <c r="A775" s="201"/>
      <c r="B775" s="202"/>
      <c r="C775" s="201"/>
      <c r="D775" s="201"/>
      <c r="E775" s="51"/>
      <c r="F775" s="204" t="s">
        <v>726</v>
      </c>
      <c r="G775" s="201">
        <v>0</v>
      </c>
      <c r="H775" s="201"/>
      <c r="I775" s="201">
        <f t="shared" si="69"/>
        <v>0</v>
      </c>
      <c r="J775" s="197"/>
    </row>
    <row r="776" spans="1:10" ht="12.75" customHeight="1">
      <c r="A776" s="201"/>
      <c r="B776" s="202"/>
      <c r="C776" s="201"/>
      <c r="D776" s="201"/>
      <c r="E776" s="51"/>
      <c r="F776" s="204" t="s">
        <v>727</v>
      </c>
      <c r="G776" s="201">
        <v>0</v>
      </c>
      <c r="H776" s="201"/>
      <c r="I776" s="201">
        <f t="shared" si="69"/>
        <v>0</v>
      </c>
      <c r="J776" s="197"/>
    </row>
    <row r="777" spans="1:10" ht="12.75" customHeight="1">
      <c r="A777" s="285" t="s">
        <v>244</v>
      </c>
      <c r="B777" s="234"/>
      <c r="C777" s="234"/>
      <c r="D777" s="234"/>
      <c r="E777" s="234"/>
      <c r="F777" s="234"/>
      <c r="G777" s="234"/>
      <c r="H777" s="236"/>
      <c r="I777" s="207">
        <f>SUM(I767:I776)</f>
        <v>0.3821</v>
      </c>
      <c r="J777" s="197"/>
    </row>
    <row r="778" spans="1:10" ht="12.75" customHeight="1">
      <c r="A778" s="286">
        <v>8</v>
      </c>
      <c r="B778" s="286" t="s">
        <v>240</v>
      </c>
      <c r="C778" s="286" t="s">
        <v>714</v>
      </c>
      <c r="D778" s="286" t="s">
        <v>729</v>
      </c>
      <c r="E778" s="286" t="s">
        <v>810</v>
      </c>
      <c r="F778" s="203" t="s">
        <v>717</v>
      </c>
      <c r="G778" s="201">
        <v>0</v>
      </c>
      <c r="H778" s="201">
        <v>7.5</v>
      </c>
      <c r="I778" s="201">
        <f t="shared" ref="I778:I787" si="70">(G778*H778)/100</f>
        <v>0</v>
      </c>
      <c r="J778" s="197"/>
    </row>
    <row r="779" spans="1:10" ht="12.75" customHeight="1">
      <c r="A779" s="227"/>
      <c r="B779" s="227"/>
      <c r="C779" s="227"/>
      <c r="D779" s="227"/>
      <c r="E779" s="227"/>
      <c r="F779" s="204" t="s">
        <v>718</v>
      </c>
      <c r="G779" s="201">
        <v>1</v>
      </c>
      <c r="H779" s="201">
        <v>0.01</v>
      </c>
      <c r="I779" s="201">
        <f t="shared" si="70"/>
        <v>1E-4</v>
      </c>
      <c r="J779" s="197"/>
    </row>
    <row r="780" spans="1:10" ht="12.75" customHeight="1">
      <c r="A780" s="227"/>
      <c r="B780" s="227"/>
      <c r="C780" s="227"/>
      <c r="D780" s="227"/>
      <c r="E780" s="227"/>
      <c r="F780" s="204" t="s">
        <v>719</v>
      </c>
      <c r="G780" s="201">
        <v>0</v>
      </c>
      <c r="H780" s="201">
        <v>7.5</v>
      </c>
      <c r="I780" s="201">
        <f t="shared" si="70"/>
        <v>0</v>
      </c>
      <c r="J780" s="197"/>
    </row>
    <row r="781" spans="1:10" ht="12.75" customHeight="1">
      <c r="A781" s="227"/>
      <c r="B781" s="227"/>
      <c r="C781" s="227"/>
      <c r="D781" s="227"/>
      <c r="E781" s="227"/>
      <c r="F781" s="204" t="s">
        <v>720</v>
      </c>
      <c r="G781" s="201">
        <v>0</v>
      </c>
      <c r="H781" s="201">
        <v>0.5</v>
      </c>
      <c r="I781" s="201">
        <f t="shared" si="70"/>
        <v>0</v>
      </c>
      <c r="J781" s="197"/>
    </row>
    <row r="782" spans="1:10" ht="12.75" customHeight="1">
      <c r="A782" s="227"/>
      <c r="B782" s="227"/>
      <c r="C782" s="227"/>
      <c r="D782" s="227"/>
      <c r="E782" s="227"/>
      <c r="F782" s="204" t="s">
        <v>721</v>
      </c>
      <c r="G782" s="201">
        <v>0</v>
      </c>
      <c r="H782" s="201">
        <v>0.5</v>
      </c>
      <c r="I782" s="201">
        <f t="shared" si="70"/>
        <v>0</v>
      </c>
      <c r="J782" s="197"/>
    </row>
    <row r="783" spans="1:10" ht="12.75" customHeight="1">
      <c r="A783" s="227"/>
      <c r="B783" s="227"/>
      <c r="C783" s="227"/>
      <c r="D783" s="227"/>
      <c r="E783" s="227"/>
      <c r="F783" s="204" t="s">
        <v>722</v>
      </c>
      <c r="G783" s="201">
        <v>0</v>
      </c>
      <c r="H783" s="201">
        <v>0.25</v>
      </c>
      <c r="I783" s="201">
        <f t="shared" si="70"/>
        <v>0</v>
      </c>
      <c r="J783" s="197"/>
    </row>
    <row r="784" spans="1:10" ht="12.75" customHeight="1">
      <c r="A784" s="228"/>
      <c r="B784" s="228"/>
      <c r="C784" s="228"/>
      <c r="D784" s="228"/>
      <c r="E784" s="228"/>
      <c r="F784" s="204" t="s">
        <v>723</v>
      </c>
      <c r="G784" s="201">
        <v>4220</v>
      </c>
      <c r="H784" s="201">
        <v>0.01</v>
      </c>
      <c r="I784" s="201">
        <f t="shared" si="70"/>
        <v>0.42200000000000004</v>
      </c>
      <c r="J784" s="197"/>
    </row>
    <row r="785" spans="1:10" ht="12.75" customHeight="1">
      <c r="A785" s="201"/>
      <c r="B785" s="202"/>
      <c r="C785" s="201"/>
      <c r="D785" s="201"/>
      <c r="E785" s="51"/>
      <c r="F785" s="204" t="s">
        <v>725</v>
      </c>
      <c r="G785" s="201">
        <v>0</v>
      </c>
      <c r="H785" s="201">
        <v>0.01</v>
      </c>
      <c r="I785" s="201">
        <f t="shared" si="70"/>
        <v>0</v>
      </c>
      <c r="J785" s="197"/>
    </row>
    <row r="786" spans="1:10" ht="12.75" customHeight="1">
      <c r="A786" s="201"/>
      <c r="B786" s="202"/>
      <c r="C786" s="201"/>
      <c r="D786" s="201"/>
      <c r="E786" s="51"/>
      <c r="F786" s="204" t="s">
        <v>726</v>
      </c>
      <c r="G786" s="201">
        <v>0</v>
      </c>
      <c r="H786" s="201"/>
      <c r="I786" s="201">
        <f t="shared" si="70"/>
        <v>0</v>
      </c>
      <c r="J786" s="197"/>
    </row>
    <row r="787" spans="1:10" ht="12.75" customHeight="1">
      <c r="A787" s="201"/>
      <c r="B787" s="202"/>
      <c r="C787" s="201"/>
      <c r="D787" s="201"/>
      <c r="E787" s="51"/>
      <c r="F787" s="204" t="s">
        <v>727</v>
      </c>
      <c r="G787" s="201">
        <v>0</v>
      </c>
      <c r="H787" s="201"/>
      <c r="I787" s="201">
        <f t="shared" si="70"/>
        <v>0</v>
      </c>
      <c r="J787" s="197"/>
    </row>
    <row r="788" spans="1:10" ht="12.75" customHeight="1">
      <c r="A788" s="285" t="s">
        <v>244</v>
      </c>
      <c r="B788" s="234"/>
      <c r="C788" s="234"/>
      <c r="D788" s="234"/>
      <c r="E788" s="234"/>
      <c r="F788" s="234"/>
      <c r="G788" s="234"/>
      <c r="H788" s="236"/>
      <c r="I788" s="207">
        <f>SUM(I778:I787)</f>
        <v>0.42210000000000003</v>
      </c>
      <c r="J788" s="197"/>
    </row>
    <row r="789" spans="1:10" ht="12.75" customHeight="1">
      <c r="A789" s="286">
        <v>9</v>
      </c>
      <c r="B789" s="286" t="s">
        <v>240</v>
      </c>
      <c r="C789" s="286" t="s">
        <v>714</v>
      </c>
      <c r="D789" s="286" t="s">
        <v>729</v>
      </c>
      <c r="E789" s="286" t="s">
        <v>811</v>
      </c>
      <c r="F789" s="203" t="s">
        <v>717</v>
      </c>
      <c r="G789" s="201">
        <v>0</v>
      </c>
      <c r="H789" s="201">
        <v>7.5</v>
      </c>
      <c r="I789" s="201">
        <f t="shared" ref="I789:I798" si="71">(G789*H789)/100</f>
        <v>0</v>
      </c>
      <c r="J789" s="197"/>
    </row>
    <row r="790" spans="1:10" ht="12.75" customHeight="1">
      <c r="A790" s="227"/>
      <c r="B790" s="227"/>
      <c r="C790" s="227"/>
      <c r="D790" s="227"/>
      <c r="E790" s="227"/>
      <c r="F790" s="204" t="s">
        <v>718</v>
      </c>
      <c r="G790" s="201">
        <v>2</v>
      </c>
      <c r="H790" s="201">
        <v>0.01</v>
      </c>
      <c r="I790" s="201">
        <f t="shared" si="71"/>
        <v>2.0000000000000001E-4</v>
      </c>
      <c r="J790" s="197"/>
    </row>
    <row r="791" spans="1:10" ht="12.75" customHeight="1">
      <c r="A791" s="227"/>
      <c r="B791" s="227"/>
      <c r="C791" s="227"/>
      <c r="D791" s="227"/>
      <c r="E791" s="227"/>
      <c r="F791" s="204" t="s">
        <v>719</v>
      </c>
      <c r="G791" s="201">
        <v>1</v>
      </c>
      <c r="H791" s="201">
        <v>7.5</v>
      </c>
      <c r="I791" s="201">
        <f t="shared" si="71"/>
        <v>7.4999999999999997E-2</v>
      </c>
      <c r="J791" s="197"/>
    </row>
    <row r="792" spans="1:10" ht="12.75" customHeight="1">
      <c r="A792" s="227"/>
      <c r="B792" s="227"/>
      <c r="C792" s="227"/>
      <c r="D792" s="227"/>
      <c r="E792" s="227"/>
      <c r="F792" s="204" t="s">
        <v>720</v>
      </c>
      <c r="G792" s="201">
        <v>0</v>
      </c>
      <c r="H792" s="201">
        <v>0.5</v>
      </c>
      <c r="I792" s="201">
        <f t="shared" si="71"/>
        <v>0</v>
      </c>
      <c r="J792" s="197"/>
    </row>
    <row r="793" spans="1:10" ht="12.75" customHeight="1">
      <c r="A793" s="227"/>
      <c r="B793" s="227"/>
      <c r="C793" s="227"/>
      <c r="D793" s="227"/>
      <c r="E793" s="227"/>
      <c r="F793" s="204" t="s">
        <v>721</v>
      </c>
      <c r="G793" s="201">
        <v>0</v>
      </c>
      <c r="H793" s="201">
        <v>0.5</v>
      </c>
      <c r="I793" s="201">
        <f t="shared" si="71"/>
        <v>0</v>
      </c>
      <c r="J793" s="197"/>
    </row>
    <row r="794" spans="1:10" ht="12.75" customHeight="1">
      <c r="A794" s="227"/>
      <c r="B794" s="227"/>
      <c r="C794" s="227"/>
      <c r="D794" s="227"/>
      <c r="E794" s="227"/>
      <c r="F794" s="204" t="s">
        <v>722</v>
      </c>
      <c r="G794" s="201">
        <v>0</v>
      </c>
      <c r="H794" s="201">
        <v>0.25</v>
      </c>
      <c r="I794" s="201">
        <f t="shared" si="71"/>
        <v>0</v>
      </c>
      <c r="J794" s="197"/>
    </row>
    <row r="795" spans="1:10" ht="12.75" customHeight="1">
      <c r="A795" s="228"/>
      <c r="B795" s="228"/>
      <c r="C795" s="228"/>
      <c r="D795" s="228"/>
      <c r="E795" s="228"/>
      <c r="F795" s="204" t="s">
        <v>723</v>
      </c>
      <c r="G795" s="201">
        <v>4180</v>
      </c>
      <c r="H795" s="201">
        <v>0.01</v>
      </c>
      <c r="I795" s="201">
        <f t="shared" si="71"/>
        <v>0.41800000000000004</v>
      </c>
      <c r="J795" s="197"/>
    </row>
    <row r="796" spans="1:10" ht="12.75" customHeight="1">
      <c r="A796" s="201"/>
      <c r="B796" s="202"/>
      <c r="C796" s="201"/>
      <c r="D796" s="201"/>
      <c r="E796" s="51"/>
      <c r="F796" s="204" t="s">
        <v>725</v>
      </c>
      <c r="G796" s="201">
        <v>0</v>
      </c>
      <c r="H796" s="201">
        <v>0.01</v>
      </c>
      <c r="I796" s="201">
        <f t="shared" si="71"/>
        <v>0</v>
      </c>
      <c r="J796" s="197"/>
    </row>
    <row r="797" spans="1:10" ht="12.75" customHeight="1">
      <c r="A797" s="201"/>
      <c r="B797" s="202"/>
      <c r="C797" s="201"/>
      <c r="D797" s="201"/>
      <c r="E797" s="51"/>
      <c r="F797" s="204" t="s">
        <v>726</v>
      </c>
      <c r="G797" s="201">
        <v>0</v>
      </c>
      <c r="H797" s="201"/>
      <c r="I797" s="201">
        <f t="shared" si="71"/>
        <v>0</v>
      </c>
      <c r="J797" s="197"/>
    </row>
    <row r="798" spans="1:10" ht="12.75" customHeight="1">
      <c r="A798" s="201"/>
      <c r="B798" s="202"/>
      <c r="C798" s="201"/>
      <c r="D798" s="201"/>
      <c r="E798" s="51"/>
      <c r="F798" s="204" t="s">
        <v>727</v>
      </c>
      <c r="G798" s="201">
        <v>0</v>
      </c>
      <c r="H798" s="201"/>
      <c r="I798" s="201">
        <f t="shared" si="71"/>
        <v>0</v>
      </c>
      <c r="J798" s="197"/>
    </row>
    <row r="799" spans="1:10" ht="12.75" customHeight="1">
      <c r="A799" s="285" t="s">
        <v>244</v>
      </c>
      <c r="B799" s="234"/>
      <c r="C799" s="234"/>
      <c r="D799" s="234"/>
      <c r="E799" s="234"/>
      <c r="F799" s="234"/>
      <c r="G799" s="234"/>
      <c r="H799" s="236"/>
      <c r="I799" s="207">
        <f>SUM(I789:I798)</f>
        <v>0.49320000000000003</v>
      </c>
      <c r="J799" s="197"/>
    </row>
    <row r="800" spans="1:10" ht="12.75" customHeight="1">
      <c r="A800" s="286">
        <v>10</v>
      </c>
      <c r="B800" s="286" t="s">
        <v>240</v>
      </c>
      <c r="C800" s="286" t="s">
        <v>714</v>
      </c>
      <c r="D800" s="286" t="s">
        <v>729</v>
      </c>
      <c r="E800" s="286" t="s">
        <v>812</v>
      </c>
      <c r="F800" s="203" t="s">
        <v>717</v>
      </c>
      <c r="G800" s="201">
        <v>0</v>
      </c>
      <c r="H800" s="201">
        <v>7.5</v>
      </c>
      <c r="I800" s="201">
        <f t="shared" ref="I800:I809" si="72">(G800*H800)/100</f>
        <v>0</v>
      </c>
      <c r="J800" s="197"/>
    </row>
    <row r="801" spans="1:10" ht="12.75" customHeight="1">
      <c r="A801" s="227"/>
      <c r="B801" s="227"/>
      <c r="C801" s="227"/>
      <c r="D801" s="227"/>
      <c r="E801" s="227"/>
      <c r="F801" s="204" t="s">
        <v>718</v>
      </c>
      <c r="G801" s="201">
        <v>2</v>
      </c>
      <c r="H801" s="201">
        <v>0.01</v>
      </c>
      <c r="I801" s="201">
        <f t="shared" si="72"/>
        <v>2.0000000000000001E-4</v>
      </c>
      <c r="J801" s="197"/>
    </row>
    <row r="802" spans="1:10" ht="12.75" customHeight="1">
      <c r="A802" s="227"/>
      <c r="B802" s="227"/>
      <c r="C802" s="227"/>
      <c r="D802" s="227"/>
      <c r="E802" s="227"/>
      <c r="F802" s="204" t="s">
        <v>719</v>
      </c>
      <c r="G802" s="201">
        <v>0</v>
      </c>
      <c r="H802" s="201">
        <v>7.5</v>
      </c>
      <c r="I802" s="201">
        <f t="shared" si="72"/>
        <v>0</v>
      </c>
      <c r="J802" s="197"/>
    </row>
    <row r="803" spans="1:10" ht="12.75" customHeight="1">
      <c r="A803" s="227"/>
      <c r="B803" s="227"/>
      <c r="C803" s="227"/>
      <c r="D803" s="227"/>
      <c r="E803" s="227"/>
      <c r="F803" s="204" t="s">
        <v>720</v>
      </c>
      <c r="G803" s="201">
        <v>0</v>
      </c>
      <c r="H803" s="201">
        <v>0.5</v>
      </c>
      <c r="I803" s="201">
        <f t="shared" si="72"/>
        <v>0</v>
      </c>
      <c r="J803" s="197"/>
    </row>
    <row r="804" spans="1:10" ht="12.75" customHeight="1">
      <c r="A804" s="227"/>
      <c r="B804" s="227"/>
      <c r="C804" s="227"/>
      <c r="D804" s="227"/>
      <c r="E804" s="227"/>
      <c r="F804" s="204" t="s">
        <v>721</v>
      </c>
      <c r="G804" s="201">
        <v>0</v>
      </c>
      <c r="H804" s="201">
        <v>0.5</v>
      </c>
      <c r="I804" s="201">
        <f t="shared" si="72"/>
        <v>0</v>
      </c>
      <c r="J804" s="197"/>
    </row>
    <row r="805" spans="1:10" ht="12.75" customHeight="1">
      <c r="A805" s="227"/>
      <c r="B805" s="227"/>
      <c r="C805" s="227"/>
      <c r="D805" s="227"/>
      <c r="E805" s="227"/>
      <c r="F805" s="204" t="s">
        <v>722</v>
      </c>
      <c r="G805" s="201">
        <v>0</v>
      </c>
      <c r="H805" s="201">
        <v>0.25</v>
      </c>
      <c r="I805" s="201">
        <f t="shared" si="72"/>
        <v>0</v>
      </c>
      <c r="J805" s="197"/>
    </row>
    <row r="806" spans="1:10" ht="12.75" customHeight="1">
      <c r="A806" s="228"/>
      <c r="B806" s="228"/>
      <c r="C806" s="228"/>
      <c r="D806" s="228"/>
      <c r="E806" s="228"/>
      <c r="F806" s="204" t="s">
        <v>723</v>
      </c>
      <c r="G806" s="201">
        <v>3850</v>
      </c>
      <c r="H806" s="201">
        <v>0.01</v>
      </c>
      <c r="I806" s="201">
        <f t="shared" si="72"/>
        <v>0.38500000000000001</v>
      </c>
      <c r="J806" s="197"/>
    </row>
    <row r="807" spans="1:10" ht="12.75" customHeight="1">
      <c r="A807" s="201"/>
      <c r="B807" s="202"/>
      <c r="C807" s="201"/>
      <c r="D807" s="201"/>
      <c r="E807" s="51"/>
      <c r="F807" s="204" t="s">
        <v>725</v>
      </c>
      <c r="G807" s="201">
        <v>0</v>
      </c>
      <c r="H807" s="201">
        <v>0.01</v>
      </c>
      <c r="I807" s="201">
        <f t="shared" si="72"/>
        <v>0</v>
      </c>
      <c r="J807" s="197"/>
    </row>
    <row r="808" spans="1:10" ht="12.75" customHeight="1">
      <c r="A808" s="201"/>
      <c r="B808" s="202"/>
      <c r="C808" s="201"/>
      <c r="D808" s="201"/>
      <c r="E808" s="51"/>
      <c r="F808" s="204" t="s">
        <v>726</v>
      </c>
      <c r="G808" s="201">
        <v>0</v>
      </c>
      <c r="H808" s="201"/>
      <c r="I808" s="201">
        <f t="shared" si="72"/>
        <v>0</v>
      </c>
      <c r="J808" s="197"/>
    </row>
    <row r="809" spans="1:10" ht="12.75" customHeight="1">
      <c r="A809" s="201"/>
      <c r="B809" s="202"/>
      <c r="C809" s="201"/>
      <c r="D809" s="201"/>
      <c r="E809" s="51"/>
      <c r="F809" s="204" t="s">
        <v>727</v>
      </c>
      <c r="G809" s="201">
        <v>0</v>
      </c>
      <c r="H809" s="201"/>
      <c r="I809" s="201">
        <f t="shared" si="72"/>
        <v>0</v>
      </c>
      <c r="J809" s="197"/>
    </row>
    <row r="810" spans="1:10" ht="12.75" customHeight="1">
      <c r="A810" s="285" t="s">
        <v>244</v>
      </c>
      <c r="B810" s="234"/>
      <c r="C810" s="234"/>
      <c r="D810" s="234"/>
      <c r="E810" s="234"/>
      <c r="F810" s="234"/>
      <c r="G810" s="234"/>
      <c r="H810" s="236"/>
      <c r="I810" s="207">
        <f>SUM(I800:I809)</f>
        <v>0.38519999999999999</v>
      </c>
      <c r="J810" s="197"/>
    </row>
    <row r="811" spans="1:10" ht="12.75" customHeight="1">
      <c r="A811" s="286">
        <v>11</v>
      </c>
      <c r="B811" s="286" t="s">
        <v>240</v>
      </c>
      <c r="C811" s="286" t="s">
        <v>714</v>
      </c>
      <c r="D811" s="286" t="s">
        <v>729</v>
      </c>
      <c r="E811" s="286" t="s">
        <v>813</v>
      </c>
      <c r="F811" s="203" t="s">
        <v>717</v>
      </c>
      <c r="G811" s="201">
        <v>0</v>
      </c>
      <c r="H811" s="201">
        <v>7.5</v>
      </c>
      <c r="I811" s="201">
        <f t="shared" ref="I811:I820" si="73">(G811*H811)/100</f>
        <v>0</v>
      </c>
      <c r="J811" s="197"/>
    </row>
    <row r="812" spans="1:10" ht="12.75" customHeight="1">
      <c r="A812" s="227"/>
      <c r="B812" s="227"/>
      <c r="C812" s="227"/>
      <c r="D812" s="227"/>
      <c r="E812" s="227"/>
      <c r="F812" s="204" t="s">
        <v>718</v>
      </c>
      <c r="G812" s="201">
        <v>4</v>
      </c>
      <c r="H812" s="201">
        <v>0.01</v>
      </c>
      <c r="I812" s="201">
        <f t="shared" si="73"/>
        <v>4.0000000000000002E-4</v>
      </c>
      <c r="J812" s="197"/>
    </row>
    <row r="813" spans="1:10" ht="12.75" customHeight="1">
      <c r="A813" s="227"/>
      <c r="B813" s="227"/>
      <c r="C813" s="227"/>
      <c r="D813" s="227"/>
      <c r="E813" s="227"/>
      <c r="F813" s="204" t="s">
        <v>719</v>
      </c>
      <c r="G813" s="201">
        <v>0</v>
      </c>
      <c r="H813" s="201">
        <v>7.5</v>
      </c>
      <c r="I813" s="201">
        <f t="shared" si="73"/>
        <v>0</v>
      </c>
      <c r="J813" s="197"/>
    </row>
    <row r="814" spans="1:10" ht="12.75" customHeight="1">
      <c r="A814" s="227"/>
      <c r="B814" s="227"/>
      <c r="C814" s="227"/>
      <c r="D814" s="227"/>
      <c r="E814" s="227"/>
      <c r="F814" s="204" t="s">
        <v>720</v>
      </c>
      <c r="G814" s="201">
        <v>0</v>
      </c>
      <c r="H814" s="201">
        <v>0.5</v>
      </c>
      <c r="I814" s="201">
        <f t="shared" si="73"/>
        <v>0</v>
      </c>
      <c r="J814" s="197"/>
    </row>
    <row r="815" spans="1:10" ht="12.75" customHeight="1">
      <c r="A815" s="227"/>
      <c r="B815" s="227"/>
      <c r="C815" s="227"/>
      <c r="D815" s="227"/>
      <c r="E815" s="227"/>
      <c r="F815" s="204" t="s">
        <v>721</v>
      </c>
      <c r="G815" s="201">
        <v>0</v>
      </c>
      <c r="H815" s="201">
        <v>0.5</v>
      </c>
      <c r="I815" s="201">
        <f t="shared" si="73"/>
        <v>0</v>
      </c>
      <c r="J815" s="197"/>
    </row>
    <row r="816" spans="1:10" ht="12.75" customHeight="1">
      <c r="A816" s="227"/>
      <c r="B816" s="227"/>
      <c r="C816" s="227"/>
      <c r="D816" s="227"/>
      <c r="E816" s="227"/>
      <c r="F816" s="204" t="s">
        <v>722</v>
      </c>
      <c r="G816" s="201">
        <v>0</v>
      </c>
      <c r="H816" s="201">
        <v>0.25</v>
      </c>
      <c r="I816" s="201">
        <f t="shared" si="73"/>
        <v>0</v>
      </c>
      <c r="J816" s="197"/>
    </row>
    <row r="817" spans="1:10" ht="12.75" customHeight="1">
      <c r="A817" s="228"/>
      <c r="B817" s="228"/>
      <c r="C817" s="228"/>
      <c r="D817" s="228"/>
      <c r="E817" s="228"/>
      <c r="F817" s="204" t="s">
        <v>723</v>
      </c>
      <c r="G817" s="201">
        <v>4100</v>
      </c>
      <c r="H817" s="201">
        <v>0.01</v>
      </c>
      <c r="I817" s="201">
        <f t="shared" si="73"/>
        <v>0.41</v>
      </c>
      <c r="J817" s="197"/>
    </row>
    <row r="818" spans="1:10" ht="12.75" customHeight="1">
      <c r="A818" s="201"/>
      <c r="B818" s="202"/>
      <c r="C818" s="201"/>
      <c r="D818" s="201"/>
      <c r="E818" s="51"/>
      <c r="F818" s="204" t="s">
        <v>725</v>
      </c>
      <c r="G818" s="201">
        <v>0</v>
      </c>
      <c r="H818" s="201">
        <v>0.01</v>
      </c>
      <c r="I818" s="201">
        <f t="shared" si="73"/>
        <v>0</v>
      </c>
      <c r="J818" s="197"/>
    </row>
    <row r="819" spans="1:10" ht="12.75" customHeight="1">
      <c r="A819" s="201"/>
      <c r="B819" s="202"/>
      <c r="C819" s="201"/>
      <c r="D819" s="201"/>
      <c r="E819" s="51"/>
      <c r="F819" s="204" t="s">
        <v>726</v>
      </c>
      <c r="G819" s="201">
        <v>0</v>
      </c>
      <c r="H819" s="201"/>
      <c r="I819" s="201">
        <f t="shared" si="73"/>
        <v>0</v>
      </c>
      <c r="J819" s="197"/>
    </row>
    <row r="820" spans="1:10" ht="12.75" customHeight="1">
      <c r="A820" s="201"/>
      <c r="B820" s="202"/>
      <c r="C820" s="201"/>
      <c r="D820" s="201"/>
      <c r="E820" s="51"/>
      <c r="F820" s="204" t="s">
        <v>727</v>
      </c>
      <c r="G820" s="201">
        <v>0</v>
      </c>
      <c r="H820" s="201"/>
      <c r="I820" s="201">
        <f t="shared" si="73"/>
        <v>0</v>
      </c>
      <c r="J820" s="197"/>
    </row>
    <row r="821" spans="1:10" ht="12.75" customHeight="1">
      <c r="A821" s="285" t="s">
        <v>244</v>
      </c>
      <c r="B821" s="234"/>
      <c r="C821" s="234"/>
      <c r="D821" s="234"/>
      <c r="E821" s="234"/>
      <c r="F821" s="234"/>
      <c r="G821" s="234"/>
      <c r="H821" s="236"/>
      <c r="I821" s="207">
        <f>SUM(I811:I820)</f>
        <v>0.41039999999999999</v>
      </c>
      <c r="J821" s="197"/>
    </row>
    <row r="822" spans="1:10" ht="12.75" customHeight="1">
      <c r="A822" s="286">
        <v>12</v>
      </c>
      <c r="B822" s="286" t="s">
        <v>240</v>
      </c>
      <c r="C822" s="286" t="s">
        <v>714</v>
      </c>
      <c r="D822" s="286" t="s">
        <v>729</v>
      </c>
      <c r="E822" s="286" t="s">
        <v>814</v>
      </c>
      <c r="F822" s="203" t="s">
        <v>717</v>
      </c>
      <c r="G822" s="201">
        <v>0</v>
      </c>
      <c r="H822" s="201">
        <v>7.5</v>
      </c>
      <c r="I822" s="201">
        <f t="shared" ref="I822:I831" si="74">(G822*H822)/100</f>
        <v>0</v>
      </c>
      <c r="J822" s="197"/>
    </row>
    <row r="823" spans="1:10" ht="12.75" customHeight="1">
      <c r="A823" s="227"/>
      <c r="B823" s="227"/>
      <c r="C823" s="227"/>
      <c r="D823" s="227"/>
      <c r="E823" s="227"/>
      <c r="F823" s="204" t="s">
        <v>718</v>
      </c>
      <c r="G823" s="201">
        <v>2</v>
      </c>
      <c r="H823" s="201">
        <v>0.01</v>
      </c>
      <c r="I823" s="201">
        <f t="shared" si="74"/>
        <v>2.0000000000000001E-4</v>
      </c>
      <c r="J823" s="197"/>
    </row>
    <row r="824" spans="1:10" ht="12.75" customHeight="1">
      <c r="A824" s="227"/>
      <c r="B824" s="227"/>
      <c r="C824" s="227"/>
      <c r="D824" s="227"/>
      <c r="E824" s="227"/>
      <c r="F824" s="204" t="s">
        <v>719</v>
      </c>
      <c r="G824" s="201">
        <v>0</v>
      </c>
      <c r="H824" s="201">
        <v>7.5</v>
      </c>
      <c r="I824" s="201">
        <f t="shared" si="74"/>
        <v>0</v>
      </c>
      <c r="J824" s="197"/>
    </row>
    <row r="825" spans="1:10" ht="12.75" customHeight="1">
      <c r="A825" s="227"/>
      <c r="B825" s="227"/>
      <c r="C825" s="227"/>
      <c r="D825" s="227"/>
      <c r="E825" s="227"/>
      <c r="F825" s="204" t="s">
        <v>720</v>
      </c>
      <c r="G825" s="201">
        <v>0</v>
      </c>
      <c r="H825" s="201">
        <v>0.5</v>
      </c>
      <c r="I825" s="201">
        <f t="shared" si="74"/>
        <v>0</v>
      </c>
      <c r="J825" s="197"/>
    </row>
    <row r="826" spans="1:10" ht="12.75" customHeight="1">
      <c r="A826" s="227"/>
      <c r="B826" s="227"/>
      <c r="C826" s="227"/>
      <c r="D826" s="227"/>
      <c r="E826" s="227"/>
      <c r="F826" s="204" t="s">
        <v>721</v>
      </c>
      <c r="G826" s="201">
        <v>0</v>
      </c>
      <c r="H826" s="201">
        <v>0.5</v>
      </c>
      <c r="I826" s="201">
        <f t="shared" si="74"/>
        <v>0</v>
      </c>
      <c r="J826" s="197"/>
    </row>
    <row r="827" spans="1:10" ht="12.75" customHeight="1">
      <c r="A827" s="227"/>
      <c r="B827" s="227"/>
      <c r="C827" s="227"/>
      <c r="D827" s="227"/>
      <c r="E827" s="227"/>
      <c r="F827" s="204" t="s">
        <v>722</v>
      </c>
      <c r="G827" s="201">
        <v>0</v>
      </c>
      <c r="H827" s="201">
        <v>0.25</v>
      </c>
      <c r="I827" s="201">
        <f t="shared" si="74"/>
        <v>0</v>
      </c>
      <c r="J827" s="197"/>
    </row>
    <row r="828" spans="1:10" ht="12.75" customHeight="1">
      <c r="A828" s="228"/>
      <c r="B828" s="228"/>
      <c r="C828" s="228"/>
      <c r="D828" s="228"/>
      <c r="E828" s="228"/>
      <c r="F828" s="204" t="s">
        <v>723</v>
      </c>
      <c r="G828" s="201">
        <v>4200</v>
      </c>
      <c r="H828" s="201">
        <v>0.01</v>
      </c>
      <c r="I828" s="201">
        <f t="shared" si="74"/>
        <v>0.42</v>
      </c>
      <c r="J828" s="197"/>
    </row>
    <row r="829" spans="1:10" ht="12.75" customHeight="1">
      <c r="A829" s="201"/>
      <c r="B829" s="202"/>
      <c r="C829" s="201"/>
      <c r="D829" s="201"/>
      <c r="E829" s="51"/>
      <c r="F829" s="204" t="s">
        <v>725</v>
      </c>
      <c r="G829" s="201">
        <v>0</v>
      </c>
      <c r="H829" s="201">
        <v>0.01</v>
      </c>
      <c r="I829" s="201">
        <f t="shared" si="74"/>
        <v>0</v>
      </c>
      <c r="J829" s="197"/>
    </row>
    <row r="830" spans="1:10" ht="12.75" customHeight="1">
      <c r="A830" s="201"/>
      <c r="B830" s="202"/>
      <c r="C830" s="201"/>
      <c r="D830" s="201"/>
      <c r="E830" s="51"/>
      <c r="F830" s="204" t="s">
        <v>726</v>
      </c>
      <c r="G830" s="201">
        <v>0</v>
      </c>
      <c r="H830" s="201"/>
      <c r="I830" s="201">
        <f t="shared" si="74"/>
        <v>0</v>
      </c>
      <c r="J830" s="197"/>
    </row>
    <row r="831" spans="1:10" ht="12.75" customHeight="1">
      <c r="A831" s="201"/>
      <c r="B831" s="202"/>
      <c r="C831" s="201"/>
      <c r="D831" s="201"/>
      <c r="E831" s="51"/>
      <c r="F831" s="204" t="s">
        <v>727</v>
      </c>
      <c r="G831" s="201">
        <v>0</v>
      </c>
      <c r="H831" s="201"/>
      <c r="I831" s="201">
        <f t="shared" si="74"/>
        <v>0</v>
      </c>
      <c r="J831" s="197"/>
    </row>
    <row r="832" spans="1:10" ht="12.75" customHeight="1">
      <c r="A832" s="285" t="s">
        <v>244</v>
      </c>
      <c r="B832" s="234"/>
      <c r="C832" s="234"/>
      <c r="D832" s="234"/>
      <c r="E832" s="234"/>
      <c r="F832" s="234"/>
      <c r="G832" s="234"/>
      <c r="H832" s="236"/>
      <c r="I832" s="207">
        <f>SUM(I822:I831)</f>
        <v>0.42019999999999996</v>
      </c>
      <c r="J832" s="197"/>
    </row>
    <row r="833" spans="1:10" ht="12.75" customHeight="1">
      <c r="A833" s="286">
        <v>13</v>
      </c>
      <c r="B833" s="286" t="s">
        <v>240</v>
      </c>
      <c r="C833" s="286" t="s">
        <v>714</v>
      </c>
      <c r="D833" s="286" t="s">
        <v>729</v>
      </c>
      <c r="E833" s="286" t="s">
        <v>815</v>
      </c>
      <c r="F833" s="203" t="s">
        <v>717</v>
      </c>
      <c r="G833" s="201">
        <v>0</v>
      </c>
      <c r="H833" s="201">
        <v>7.5</v>
      </c>
      <c r="I833" s="201">
        <f t="shared" ref="I833:I842" si="75">(G833*H833)/100</f>
        <v>0</v>
      </c>
      <c r="J833" s="197"/>
    </row>
    <row r="834" spans="1:10" ht="12.75" customHeight="1">
      <c r="A834" s="227"/>
      <c r="B834" s="227"/>
      <c r="C834" s="227"/>
      <c r="D834" s="227"/>
      <c r="E834" s="227"/>
      <c r="F834" s="204" t="s">
        <v>718</v>
      </c>
      <c r="G834" s="201">
        <v>3</v>
      </c>
      <c r="H834" s="201">
        <v>0.01</v>
      </c>
      <c r="I834" s="201">
        <f t="shared" si="75"/>
        <v>2.9999999999999997E-4</v>
      </c>
      <c r="J834" s="197"/>
    </row>
    <row r="835" spans="1:10" ht="12.75" customHeight="1">
      <c r="A835" s="227"/>
      <c r="B835" s="227"/>
      <c r="C835" s="227"/>
      <c r="D835" s="227"/>
      <c r="E835" s="227"/>
      <c r="F835" s="204" t="s">
        <v>719</v>
      </c>
      <c r="G835" s="201">
        <v>0</v>
      </c>
      <c r="H835" s="201">
        <v>7.5</v>
      </c>
      <c r="I835" s="201">
        <f t="shared" si="75"/>
        <v>0</v>
      </c>
      <c r="J835" s="197"/>
    </row>
    <row r="836" spans="1:10" ht="12.75" customHeight="1">
      <c r="A836" s="227"/>
      <c r="B836" s="227"/>
      <c r="C836" s="227"/>
      <c r="D836" s="227"/>
      <c r="E836" s="227"/>
      <c r="F836" s="204" t="s">
        <v>720</v>
      </c>
      <c r="G836" s="201">
        <v>0</v>
      </c>
      <c r="H836" s="201">
        <v>0.5</v>
      </c>
      <c r="I836" s="201">
        <f t="shared" si="75"/>
        <v>0</v>
      </c>
      <c r="J836" s="197"/>
    </row>
    <row r="837" spans="1:10" ht="12.75" customHeight="1">
      <c r="A837" s="227"/>
      <c r="B837" s="227"/>
      <c r="C837" s="227"/>
      <c r="D837" s="227"/>
      <c r="E837" s="227"/>
      <c r="F837" s="204" t="s">
        <v>721</v>
      </c>
      <c r="G837" s="201">
        <v>0</v>
      </c>
      <c r="H837" s="201">
        <v>0.5</v>
      </c>
      <c r="I837" s="201">
        <f t="shared" si="75"/>
        <v>0</v>
      </c>
      <c r="J837" s="197"/>
    </row>
    <row r="838" spans="1:10" ht="12.75" customHeight="1">
      <c r="A838" s="227"/>
      <c r="B838" s="227"/>
      <c r="C838" s="227"/>
      <c r="D838" s="227"/>
      <c r="E838" s="227"/>
      <c r="F838" s="204" t="s">
        <v>722</v>
      </c>
      <c r="G838" s="201">
        <v>0</v>
      </c>
      <c r="H838" s="201">
        <v>0.25</v>
      </c>
      <c r="I838" s="201">
        <f t="shared" si="75"/>
        <v>0</v>
      </c>
      <c r="J838" s="197"/>
    </row>
    <row r="839" spans="1:10" ht="12.75" customHeight="1">
      <c r="A839" s="228"/>
      <c r="B839" s="228"/>
      <c r="C839" s="228"/>
      <c r="D839" s="228"/>
      <c r="E839" s="228"/>
      <c r="F839" s="204" t="s">
        <v>723</v>
      </c>
      <c r="G839" s="201">
        <v>4360</v>
      </c>
      <c r="H839" s="201">
        <v>0.01</v>
      </c>
      <c r="I839" s="201">
        <f t="shared" si="75"/>
        <v>0.436</v>
      </c>
      <c r="J839" s="197"/>
    </row>
    <row r="840" spans="1:10" ht="12.75" customHeight="1">
      <c r="A840" s="201"/>
      <c r="B840" s="202"/>
      <c r="C840" s="201"/>
      <c r="D840" s="201"/>
      <c r="E840" s="51"/>
      <c r="F840" s="204" t="s">
        <v>725</v>
      </c>
      <c r="G840" s="201">
        <v>0</v>
      </c>
      <c r="H840" s="201">
        <v>0.01</v>
      </c>
      <c r="I840" s="201">
        <f t="shared" si="75"/>
        <v>0</v>
      </c>
      <c r="J840" s="197"/>
    </row>
    <row r="841" spans="1:10" ht="12.75" customHeight="1">
      <c r="A841" s="201"/>
      <c r="B841" s="202"/>
      <c r="C841" s="201"/>
      <c r="D841" s="201"/>
      <c r="E841" s="51"/>
      <c r="F841" s="204" t="s">
        <v>726</v>
      </c>
      <c r="G841" s="201">
        <v>0</v>
      </c>
      <c r="H841" s="201"/>
      <c r="I841" s="201">
        <f t="shared" si="75"/>
        <v>0</v>
      </c>
      <c r="J841" s="197"/>
    </row>
    <row r="842" spans="1:10" ht="12.75" customHeight="1">
      <c r="A842" s="201"/>
      <c r="B842" s="202"/>
      <c r="C842" s="201"/>
      <c r="D842" s="201"/>
      <c r="E842" s="51"/>
      <c r="F842" s="204" t="s">
        <v>727</v>
      </c>
      <c r="G842" s="201">
        <v>0</v>
      </c>
      <c r="H842" s="201"/>
      <c r="I842" s="201">
        <f t="shared" si="75"/>
        <v>0</v>
      </c>
      <c r="J842" s="197"/>
    </row>
    <row r="843" spans="1:10" ht="12.75" customHeight="1">
      <c r="A843" s="285" t="s">
        <v>244</v>
      </c>
      <c r="B843" s="234"/>
      <c r="C843" s="234"/>
      <c r="D843" s="234"/>
      <c r="E843" s="234"/>
      <c r="F843" s="234"/>
      <c r="G843" s="234"/>
      <c r="H843" s="236"/>
      <c r="I843" s="207">
        <f>SUM(I833:I842)</f>
        <v>0.43630000000000002</v>
      </c>
      <c r="J843" s="197"/>
    </row>
    <row r="844" spans="1:10" ht="12.75" customHeight="1">
      <c r="A844" s="286">
        <v>14</v>
      </c>
      <c r="B844" s="286" t="s">
        <v>240</v>
      </c>
      <c r="C844" s="286" t="s">
        <v>714</v>
      </c>
      <c r="D844" s="286" t="s">
        <v>729</v>
      </c>
      <c r="E844" s="286" t="s">
        <v>816</v>
      </c>
      <c r="F844" s="203" t="s">
        <v>717</v>
      </c>
      <c r="G844" s="201">
        <v>0</v>
      </c>
      <c r="H844" s="201">
        <v>7.5</v>
      </c>
      <c r="I844" s="201">
        <f t="shared" ref="I844:I853" si="76">(G844*H844)/100</f>
        <v>0</v>
      </c>
      <c r="J844" s="197"/>
    </row>
    <row r="845" spans="1:10" ht="12.75" customHeight="1">
      <c r="A845" s="227"/>
      <c r="B845" s="227"/>
      <c r="C845" s="227"/>
      <c r="D845" s="227"/>
      <c r="E845" s="227"/>
      <c r="F845" s="204" t="s">
        <v>718</v>
      </c>
      <c r="G845" s="201">
        <v>0</v>
      </c>
      <c r="H845" s="201">
        <v>0.01</v>
      </c>
      <c r="I845" s="201">
        <f t="shared" si="76"/>
        <v>0</v>
      </c>
      <c r="J845" s="197"/>
    </row>
    <row r="846" spans="1:10" ht="12.75" customHeight="1">
      <c r="A846" s="227"/>
      <c r="B846" s="227"/>
      <c r="C846" s="227"/>
      <c r="D846" s="227"/>
      <c r="E846" s="227"/>
      <c r="F846" s="204" t="s">
        <v>719</v>
      </c>
      <c r="G846" s="201">
        <v>0</v>
      </c>
      <c r="H846" s="201">
        <v>7.5</v>
      </c>
      <c r="I846" s="201">
        <f t="shared" si="76"/>
        <v>0</v>
      </c>
      <c r="J846" s="197"/>
    </row>
    <row r="847" spans="1:10" ht="12.75" customHeight="1">
      <c r="A847" s="227"/>
      <c r="B847" s="227"/>
      <c r="C847" s="227"/>
      <c r="D847" s="227"/>
      <c r="E847" s="227"/>
      <c r="F847" s="204" t="s">
        <v>720</v>
      </c>
      <c r="G847" s="201">
        <v>0</v>
      </c>
      <c r="H847" s="201">
        <v>0.5</v>
      </c>
      <c r="I847" s="201">
        <f t="shared" si="76"/>
        <v>0</v>
      </c>
      <c r="J847" s="197"/>
    </row>
    <row r="848" spans="1:10" ht="12.75" customHeight="1">
      <c r="A848" s="227"/>
      <c r="B848" s="227"/>
      <c r="C848" s="227"/>
      <c r="D848" s="227"/>
      <c r="E848" s="227"/>
      <c r="F848" s="204" t="s">
        <v>721</v>
      </c>
      <c r="G848" s="201">
        <v>2</v>
      </c>
      <c r="H848" s="201">
        <v>0.5</v>
      </c>
      <c r="I848" s="201">
        <f t="shared" si="76"/>
        <v>0.01</v>
      </c>
      <c r="J848" s="197"/>
    </row>
    <row r="849" spans="1:10" ht="12.75" customHeight="1">
      <c r="A849" s="227"/>
      <c r="B849" s="227"/>
      <c r="C849" s="227"/>
      <c r="D849" s="227"/>
      <c r="E849" s="227"/>
      <c r="F849" s="204" t="s">
        <v>722</v>
      </c>
      <c r="G849" s="201">
        <v>0</v>
      </c>
      <c r="H849" s="201">
        <v>0.25</v>
      </c>
      <c r="I849" s="201">
        <f t="shared" si="76"/>
        <v>0</v>
      </c>
      <c r="J849" s="197"/>
    </row>
    <row r="850" spans="1:10" ht="12.75" customHeight="1">
      <c r="A850" s="228"/>
      <c r="B850" s="228"/>
      <c r="C850" s="228"/>
      <c r="D850" s="228"/>
      <c r="E850" s="228"/>
      <c r="F850" s="204" t="s">
        <v>723</v>
      </c>
      <c r="G850" s="201">
        <v>0</v>
      </c>
      <c r="H850" s="201">
        <v>0.01</v>
      </c>
      <c r="I850" s="201">
        <f t="shared" si="76"/>
        <v>0</v>
      </c>
      <c r="J850" s="197"/>
    </row>
    <row r="851" spans="1:10" ht="12.75" customHeight="1">
      <c r="A851" s="201"/>
      <c r="B851" s="202"/>
      <c r="C851" s="201"/>
      <c r="D851" s="201"/>
      <c r="E851" s="51"/>
      <c r="F851" s="204" t="s">
        <v>725</v>
      </c>
      <c r="G851" s="201">
        <v>0</v>
      </c>
      <c r="H851" s="201">
        <v>0.01</v>
      </c>
      <c r="I851" s="201">
        <f t="shared" si="76"/>
        <v>0</v>
      </c>
      <c r="J851" s="197"/>
    </row>
    <row r="852" spans="1:10" ht="12.75" customHeight="1">
      <c r="A852" s="201"/>
      <c r="B852" s="202"/>
      <c r="C852" s="201"/>
      <c r="D852" s="201"/>
      <c r="E852" s="51"/>
      <c r="F852" s="204" t="s">
        <v>726</v>
      </c>
      <c r="G852" s="201">
        <v>0</v>
      </c>
      <c r="H852" s="201"/>
      <c r="I852" s="201">
        <f t="shared" si="76"/>
        <v>0</v>
      </c>
      <c r="J852" s="197"/>
    </row>
    <row r="853" spans="1:10" ht="12.75" customHeight="1">
      <c r="A853" s="201"/>
      <c r="B853" s="202"/>
      <c r="C853" s="201"/>
      <c r="D853" s="201"/>
      <c r="E853" s="51"/>
      <c r="F853" s="204" t="s">
        <v>727</v>
      </c>
      <c r="G853" s="201">
        <v>0</v>
      </c>
      <c r="H853" s="201"/>
      <c r="I853" s="201">
        <f t="shared" si="76"/>
        <v>0</v>
      </c>
      <c r="J853" s="197"/>
    </row>
    <row r="854" spans="1:10" ht="12.75" customHeight="1">
      <c r="A854" s="285" t="s">
        <v>244</v>
      </c>
      <c r="B854" s="234"/>
      <c r="C854" s="234"/>
      <c r="D854" s="234"/>
      <c r="E854" s="234"/>
      <c r="F854" s="234"/>
      <c r="G854" s="234"/>
      <c r="H854" s="236"/>
      <c r="I854" s="207">
        <f>SUM(I844:I853)</f>
        <v>0.01</v>
      </c>
      <c r="J854" s="197"/>
    </row>
    <row r="855" spans="1:10" ht="12.75" customHeight="1">
      <c r="A855" s="286">
        <v>15</v>
      </c>
      <c r="B855" s="286" t="s">
        <v>240</v>
      </c>
      <c r="C855" s="286" t="s">
        <v>714</v>
      </c>
      <c r="D855" s="286" t="s">
        <v>729</v>
      </c>
      <c r="E855" s="286" t="s">
        <v>817</v>
      </c>
      <c r="F855" s="203" t="s">
        <v>717</v>
      </c>
      <c r="G855" s="201">
        <v>0</v>
      </c>
      <c r="H855" s="201">
        <v>7.5</v>
      </c>
      <c r="I855" s="201">
        <f t="shared" ref="I855:I864" si="77">(G855*H855)/100</f>
        <v>0</v>
      </c>
      <c r="J855" s="197"/>
    </row>
    <row r="856" spans="1:10" ht="12.75" customHeight="1">
      <c r="A856" s="227"/>
      <c r="B856" s="227"/>
      <c r="C856" s="227"/>
      <c r="D856" s="227"/>
      <c r="E856" s="227"/>
      <c r="F856" s="204" t="s">
        <v>718</v>
      </c>
      <c r="G856" s="201">
        <v>2</v>
      </c>
      <c r="H856" s="201">
        <v>0.01</v>
      </c>
      <c r="I856" s="201">
        <f t="shared" si="77"/>
        <v>2.0000000000000001E-4</v>
      </c>
      <c r="J856" s="197"/>
    </row>
    <row r="857" spans="1:10" ht="12.75" customHeight="1">
      <c r="A857" s="227"/>
      <c r="B857" s="227"/>
      <c r="C857" s="227"/>
      <c r="D857" s="227"/>
      <c r="E857" s="227"/>
      <c r="F857" s="204" t="s">
        <v>719</v>
      </c>
      <c r="G857" s="201">
        <v>1</v>
      </c>
      <c r="H857" s="201">
        <v>7.5</v>
      </c>
      <c r="I857" s="201">
        <f t="shared" si="77"/>
        <v>7.4999999999999997E-2</v>
      </c>
      <c r="J857" s="197"/>
    </row>
    <row r="858" spans="1:10" ht="12.75" customHeight="1">
      <c r="A858" s="227"/>
      <c r="B858" s="227"/>
      <c r="C858" s="227"/>
      <c r="D858" s="227"/>
      <c r="E858" s="227"/>
      <c r="F858" s="204" t="s">
        <v>720</v>
      </c>
      <c r="G858" s="201">
        <v>0</v>
      </c>
      <c r="H858" s="201">
        <v>0.5</v>
      </c>
      <c r="I858" s="201">
        <f t="shared" si="77"/>
        <v>0</v>
      </c>
      <c r="J858" s="197"/>
    </row>
    <row r="859" spans="1:10" ht="12.75" customHeight="1">
      <c r="A859" s="227"/>
      <c r="B859" s="227"/>
      <c r="C859" s="227"/>
      <c r="D859" s="227"/>
      <c r="E859" s="227"/>
      <c r="F859" s="204" t="s">
        <v>721</v>
      </c>
      <c r="G859" s="201">
        <v>0</v>
      </c>
      <c r="H859" s="201">
        <v>0.5</v>
      </c>
      <c r="I859" s="201">
        <f t="shared" si="77"/>
        <v>0</v>
      </c>
      <c r="J859" s="197"/>
    </row>
    <row r="860" spans="1:10" ht="12.75" customHeight="1">
      <c r="A860" s="227"/>
      <c r="B860" s="227"/>
      <c r="C860" s="227"/>
      <c r="D860" s="227"/>
      <c r="E860" s="227"/>
      <c r="F860" s="204" t="s">
        <v>722</v>
      </c>
      <c r="G860" s="201">
        <v>0</v>
      </c>
      <c r="H860" s="201">
        <v>0.25</v>
      </c>
      <c r="I860" s="201">
        <f t="shared" si="77"/>
        <v>0</v>
      </c>
      <c r="J860" s="197"/>
    </row>
    <row r="861" spans="1:10" ht="12.75" customHeight="1">
      <c r="A861" s="228"/>
      <c r="B861" s="228"/>
      <c r="C861" s="228"/>
      <c r="D861" s="228"/>
      <c r="E861" s="228"/>
      <c r="F861" s="204" t="s">
        <v>723</v>
      </c>
      <c r="G861" s="201">
        <v>3500</v>
      </c>
      <c r="H861" s="201">
        <v>0.01</v>
      </c>
      <c r="I861" s="201">
        <f t="shared" si="77"/>
        <v>0.35</v>
      </c>
      <c r="J861" s="197"/>
    </row>
    <row r="862" spans="1:10" ht="12.75" customHeight="1">
      <c r="A862" s="201"/>
      <c r="B862" s="202"/>
      <c r="C862" s="201"/>
      <c r="D862" s="201"/>
      <c r="E862" s="51"/>
      <c r="F862" s="204" t="s">
        <v>725</v>
      </c>
      <c r="G862" s="201">
        <v>0</v>
      </c>
      <c r="H862" s="201">
        <v>0.01</v>
      </c>
      <c r="I862" s="201">
        <f t="shared" si="77"/>
        <v>0</v>
      </c>
      <c r="J862" s="197"/>
    </row>
    <row r="863" spans="1:10" ht="12.75" customHeight="1">
      <c r="A863" s="201"/>
      <c r="B863" s="202"/>
      <c r="C863" s="201"/>
      <c r="D863" s="201"/>
      <c r="E863" s="51"/>
      <c r="F863" s="204" t="s">
        <v>726</v>
      </c>
      <c r="G863" s="201">
        <v>0</v>
      </c>
      <c r="H863" s="201"/>
      <c r="I863" s="201">
        <f t="shared" si="77"/>
        <v>0</v>
      </c>
      <c r="J863" s="197"/>
    </row>
    <row r="864" spans="1:10" ht="12.75" customHeight="1">
      <c r="A864" s="201"/>
      <c r="B864" s="202"/>
      <c r="C864" s="201"/>
      <c r="D864" s="201"/>
      <c r="E864" s="51"/>
      <c r="F864" s="204" t="s">
        <v>727</v>
      </c>
      <c r="G864" s="201">
        <v>0</v>
      </c>
      <c r="H864" s="201"/>
      <c r="I864" s="201">
        <f t="shared" si="77"/>
        <v>0</v>
      </c>
      <c r="J864" s="197"/>
    </row>
    <row r="865" spans="1:10" ht="12.75" customHeight="1">
      <c r="A865" s="285" t="s">
        <v>244</v>
      </c>
      <c r="B865" s="234"/>
      <c r="C865" s="234"/>
      <c r="D865" s="234"/>
      <c r="E865" s="234"/>
      <c r="F865" s="234"/>
      <c r="G865" s="234"/>
      <c r="H865" s="236"/>
      <c r="I865" s="207">
        <f>SUM(I855:I864)</f>
        <v>0.42519999999999997</v>
      </c>
      <c r="J865" s="197"/>
    </row>
    <row r="866" spans="1:10" ht="12.75" customHeight="1">
      <c r="A866" s="286">
        <v>16</v>
      </c>
      <c r="B866" s="286" t="s">
        <v>240</v>
      </c>
      <c r="C866" s="286" t="s">
        <v>714</v>
      </c>
      <c r="D866" s="286" t="s">
        <v>729</v>
      </c>
      <c r="E866" s="286" t="s">
        <v>818</v>
      </c>
      <c r="F866" s="203" t="s">
        <v>717</v>
      </c>
      <c r="G866" s="201">
        <v>0</v>
      </c>
      <c r="H866" s="201">
        <v>7.5</v>
      </c>
      <c r="I866" s="201">
        <f t="shared" ref="I866:I875" si="78">(G866*H866)/100</f>
        <v>0</v>
      </c>
      <c r="J866" s="197"/>
    </row>
    <row r="867" spans="1:10" ht="12.75" customHeight="1">
      <c r="A867" s="227"/>
      <c r="B867" s="227"/>
      <c r="C867" s="227"/>
      <c r="D867" s="227"/>
      <c r="E867" s="227"/>
      <c r="F867" s="204" t="s">
        <v>718</v>
      </c>
      <c r="G867" s="201">
        <v>2</v>
      </c>
      <c r="H867" s="201">
        <v>0.01</v>
      </c>
      <c r="I867" s="201">
        <f t="shared" si="78"/>
        <v>2.0000000000000001E-4</v>
      </c>
      <c r="J867" s="197"/>
    </row>
    <row r="868" spans="1:10" ht="12.75" customHeight="1">
      <c r="A868" s="227"/>
      <c r="B868" s="227"/>
      <c r="C868" s="227"/>
      <c r="D868" s="227"/>
      <c r="E868" s="227"/>
      <c r="F868" s="204" t="s">
        <v>719</v>
      </c>
      <c r="G868" s="201">
        <v>0</v>
      </c>
      <c r="H868" s="201">
        <v>7.5</v>
      </c>
      <c r="I868" s="201">
        <f t="shared" si="78"/>
        <v>0</v>
      </c>
      <c r="J868" s="197"/>
    </row>
    <row r="869" spans="1:10" ht="12.75" customHeight="1">
      <c r="A869" s="227"/>
      <c r="B869" s="227"/>
      <c r="C869" s="227"/>
      <c r="D869" s="227"/>
      <c r="E869" s="227"/>
      <c r="F869" s="204" t="s">
        <v>720</v>
      </c>
      <c r="G869" s="201">
        <v>0</v>
      </c>
      <c r="H869" s="201">
        <v>0.5</v>
      </c>
      <c r="I869" s="201">
        <f t="shared" si="78"/>
        <v>0</v>
      </c>
      <c r="J869" s="197"/>
    </row>
    <row r="870" spans="1:10" ht="12.75" customHeight="1">
      <c r="A870" s="227"/>
      <c r="B870" s="227"/>
      <c r="C870" s="227"/>
      <c r="D870" s="227"/>
      <c r="E870" s="227"/>
      <c r="F870" s="204" t="s">
        <v>721</v>
      </c>
      <c r="G870" s="201">
        <v>0</v>
      </c>
      <c r="H870" s="201">
        <v>0.5</v>
      </c>
      <c r="I870" s="201">
        <f t="shared" si="78"/>
        <v>0</v>
      </c>
      <c r="J870" s="197"/>
    </row>
    <row r="871" spans="1:10" ht="12.75" customHeight="1">
      <c r="A871" s="227"/>
      <c r="B871" s="227"/>
      <c r="C871" s="227"/>
      <c r="D871" s="227"/>
      <c r="E871" s="227"/>
      <c r="F871" s="204" t="s">
        <v>722</v>
      </c>
      <c r="G871" s="201">
        <v>1</v>
      </c>
      <c r="H871" s="201">
        <v>0.25</v>
      </c>
      <c r="I871" s="201">
        <f t="shared" si="78"/>
        <v>2.5000000000000001E-3</v>
      </c>
      <c r="J871" s="197"/>
    </row>
    <row r="872" spans="1:10" ht="12.75" customHeight="1">
      <c r="A872" s="228"/>
      <c r="B872" s="228"/>
      <c r="C872" s="228"/>
      <c r="D872" s="228"/>
      <c r="E872" s="228"/>
      <c r="F872" s="204" t="s">
        <v>723</v>
      </c>
      <c r="G872" s="201">
        <v>3800</v>
      </c>
      <c r="H872" s="201">
        <v>0.01</v>
      </c>
      <c r="I872" s="201">
        <f t="shared" si="78"/>
        <v>0.38</v>
      </c>
      <c r="J872" s="197"/>
    </row>
    <row r="873" spans="1:10" ht="12.75" customHeight="1">
      <c r="A873" s="201"/>
      <c r="B873" s="202"/>
      <c r="C873" s="201"/>
      <c r="D873" s="201"/>
      <c r="E873" s="51"/>
      <c r="F873" s="204" t="s">
        <v>725</v>
      </c>
      <c r="G873" s="201">
        <v>0</v>
      </c>
      <c r="H873" s="201">
        <v>0.01</v>
      </c>
      <c r="I873" s="201">
        <f t="shared" si="78"/>
        <v>0</v>
      </c>
      <c r="J873" s="197"/>
    </row>
    <row r="874" spans="1:10" ht="12.75" customHeight="1">
      <c r="A874" s="201"/>
      <c r="B874" s="202"/>
      <c r="C874" s="201"/>
      <c r="D874" s="201"/>
      <c r="E874" s="51"/>
      <c r="F874" s="204" t="s">
        <v>726</v>
      </c>
      <c r="G874" s="201">
        <v>0</v>
      </c>
      <c r="H874" s="201"/>
      <c r="I874" s="201">
        <f t="shared" si="78"/>
        <v>0</v>
      </c>
      <c r="J874" s="197"/>
    </row>
    <row r="875" spans="1:10" ht="12.75" customHeight="1">
      <c r="A875" s="201"/>
      <c r="B875" s="202"/>
      <c r="C875" s="201"/>
      <c r="D875" s="201"/>
      <c r="E875" s="51"/>
      <c r="F875" s="204" t="s">
        <v>727</v>
      </c>
      <c r="G875" s="201">
        <v>0</v>
      </c>
      <c r="H875" s="201"/>
      <c r="I875" s="201">
        <f t="shared" si="78"/>
        <v>0</v>
      </c>
      <c r="J875" s="197"/>
    </row>
    <row r="876" spans="1:10" ht="12.75" customHeight="1">
      <c r="A876" s="285" t="s">
        <v>244</v>
      </c>
      <c r="B876" s="234"/>
      <c r="C876" s="234"/>
      <c r="D876" s="234"/>
      <c r="E876" s="234"/>
      <c r="F876" s="234"/>
      <c r="G876" s="234"/>
      <c r="H876" s="236"/>
      <c r="I876" s="207">
        <f>SUM(I866:I875)</f>
        <v>0.38269999999999998</v>
      </c>
      <c r="J876" s="197"/>
    </row>
    <row r="877" spans="1:10" ht="12.75" customHeight="1">
      <c r="A877" s="286">
        <v>17</v>
      </c>
      <c r="B877" s="286" t="s">
        <v>240</v>
      </c>
      <c r="C877" s="286" t="s">
        <v>714</v>
      </c>
      <c r="D877" s="286" t="s">
        <v>729</v>
      </c>
      <c r="E877" s="286" t="s">
        <v>819</v>
      </c>
      <c r="F877" s="203" t="s">
        <v>717</v>
      </c>
      <c r="G877" s="201">
        <v>0</v>
      </c>
      <c r="H877" s="201">
        <v>7.5</v>
      </c>
      <c r="I877" s="201">
        <f t="shared" ref="I877:I886" si="79">(G877*H877)/100</f>
        <v>0</v>
      </c>
      <c r="J877" s="197"/>
    </row>
    <row r="878" spans="1:10" ht="12.75" customHeight="1">
      <c r="A878" s="227"/>
      <c r="B878" s="227"/>
      <c r="C878" s="227"/>
      <c r="D878" s="227"/>
      <c r="E878" s="227"/>
      <c r="F878" s="204" t="s">
        <v>718</v>
      </c>
      <c r="G878" s="201">
        <v>1</v>
      </c>
      <c r="H878" s="201">
        <v>0.01</v>
      </c>
      <c r="I878" s="201">
        <f t="shared" si="79"/>
        <v>1E-4</v>
      </c>
      <c r="J878" s="197"/>
    </row>
    <row r="879" spans="1:10" ht="12.75" customHeight="1">
      <c r="A879" s="227"/>
      <c r="B879" s="227"/>
      <c r="C879" s="227"/>
      <c r="D879" s="227"/>
      <c r="E879" s="227"/>
      <c r="F879" s="204" t="s">
        <v>719</v>
      </c>
      <c r="G879" s="201">
        <v>0</v>
      </c>
      <c r="H879" s="201">
        <v>7.5</v>
      </c>
      <c r="I879" s="201">
        <f t="shared" si="79"/>
        <v>0</v>
      </c>
      <c r="J879" s="197"/>
    </row>
    <row r="880" spans="1:10" ht="12.75" customHeight="1">
      <c r="A880" s="227"/>
      <c r="B880" s="227"/>
      <c r="C880" s="227"/>
      <c r="D880" s="227"/>
      <c r="E880" s="227"/>
      <c r="F880" s="204" t="s">
        <v>720</v>
      </c>
      <c r="G880" s="201">
        <v>0</v>
      </c>
      <c r="H880" s="201">
        <v>0.5</v>
      </c>
      <c r="I880" s="201">
        <f t="shared" si="79"/>
        <v>0</v>
      </c>
      <c r="J880" s="197"/>
    </row>
    <row r="881" spans="1:10" ht="12.75" customHeight="1">
      <c r="A881" s="227"/>
      <c r="B881" s="227"/>
      <c r="C881" s="227"/>
      <c r="D881" s="227"/>
      <c r="E881" s="227"/>
      <c r="F881" s="204" t="s">
        <v>721</v>
      </c>
      <c r="G881" s="201">
        <v>0</v>
      </c>
      <c r="H881" s="201">
        <v>0.5</v>
      </c>
      <c r="I881" s="201">
        <f t="shared" si="79"/>
        <v>0</v>
      </c>
      <c r="J881" s="197"/>
    </row>
    <row r="882" spans="1:10" ht="12.75" customHeight="1">
      <c r="A882" s="227"/>
      <c r="B882" s="227"/>
      <c r="C882" s="227"/>
      <c r="D882" s="227"/>
      <c r="E882" s="227"/>
      <c r="F882" s="204" t="s">
        <v>722</v>
      </c>
      <c r="G882" s="201">
        <v>0</v>
      </c>
      <c r="H882" s="201">
        <v>0.25</v>
      </c>
      <c r="I882" s="201">
        <f t="shared" si="79"/>
        <v>0</v>
      </c>
      <c r="J882" s="197"/>
    </row>
    <row r="883" spans="1:10" ht="12.75" customHeight="1">
      <c r="A883" s="228"/>
      <c r="B883" s="228"/>
      <c r="C883" s="228"/>
      <c r="D883" s="228"/>
      <c r="E883" s="228"/>
      <c r="F883" s="204" t="s">
        <v>723</v>
      </c>
      <c r="G883" s="201">
        <v>3600</v>
      </c>
      <c r="H883" s="201">
        <v>0.01</v>
      </c>
      <c r="I883" s="201">
        <f t="shared" si="79"/>
        <v>0.36</v>
      </c>
      <c r="J883" s="197"/>
    </row>
    <row r="884" spans="1:10" ht="12.75" customHeight="1">
      <c r="A884" s="201"/>
      <c r="B884" s="202"/>
      <c r="C884" s="201"/>
      <c r="D884" s="201"/>
      <c r="E884" s="51"/>
      <c r="F884" s="204" t="s">
        <v>725</v>
      </c>
      <c r="G884" s="201">
        <v>0</v>
      </c>
      <c r="H884" s="201">
        <v>0.01</v>
      </c>
      <c r="I884" s="201">
        <f t="shared" si="79"/>
        <v>0</v>
      </c>
      <c r="J884" s="197"/>
    </row>
    <row r="885" spans="1:10" ht="12.75" customHeight="1">
      <c r="A885" s="201"/>
      <c r="B885" s="202"/>
      <c r="C885" s="201"/>
      <c r="D885" s="201"/>
      <c r="E885" s="51"/>
      <c r="F885" s="204" t="s">
        <v>726</v>
      </c>
      <c r="G885" s="201">
        <v>0</v>
      </c>
      <c r="H885" s="201"/>
      <c r="I885" s="201">
        <f t="shared" si="79"/>
        <v>0</v>
      </c>
      <c r="J885" s="197"/>
    </row>
    <row r="886" spans="1:10" ht="12.75" customHeight="1">
      <c r="A886" s="201"/>
      <c r="B886" s="202"/>
      <c r="C886" s="201"/>
      <c r="D886" s="201"/>
      <c r="E886" s="51"/>
      <c r="F886" s="204" t="s">
        <v>727</v>
      </c>
      <c r="G886" s="201">
        <v>0</v>
      </c>
      <c r="H886" s="201"/>
      <c r="I886" s="201">
        <f t="shared" si="79"/>
        <v>0</v>
      </c>
      <c r="J886" s="197"/>
    </row>
    <row r="887" spans="1:10" ht="12.75" customHeight="1">
      <c r="A887" s="285" t="s">
        <v>244</v>
      </c>
      <c r="B887" s="234"/>
      <c r="C887" s="234"/>
      <c r="D887" s="234"/>
      <c r="E887" s="234"/>
      <c r="F887" s="234"/>
      <c r="G887" s="234"/>
      <c r="H887" s="236"/>
      <c r="I887" s="207">
        <f>SUM(I877:I886)</f>
        <v>0.36009999999999998</v>
      </c>
      <c r="J887" s="197"/>
    </row>
    <row r="888" spans="1:10" ht="12.75" customHeight="1">
      <c r="A888" s="286">
        <v>18</v>
      </c>
      <c r="B888" s="286" t="s">
        <v>240</v>
      </c>
      <c r="C888" s="286" t="s">
        <v>714</v>
      </c>
      <c r="D888" s="286" t="s">
        <v>729</v>
      </c>
      <c r="E888" s="286" t="s">
        <v>820</v>
      </c>
      <c r="F888" s="203" t="s">
        <v>717</v>
      </c>
      <c r="G888" s="201">
        <v>0</v>
      </c>
      <c r="H888" s="201">
        <v>7.5</v>
      </c>
      <c r="I888" s="201">
        <f t="shared" ref="I888:I897" si="80">(G888*H888)/100</f>
        <v>0</v>
      </c>
      <c r="J888" s="197"/>
    </row>
    <row r="889" spans="1:10" ht="12.75" customHeight="1">
      <c r="A889" s="227"/>
      <c r="B889" s="227"/>
      <c r="C889" s="227"/>
      <c r="D889" s="227"/>
      <c r="E889" s="227"/>
      <c r="F889" s="204" t="s">
        <v>718</v>
      </c>
      <c r="G889" s="201">
        <v>2</v>
      </c>
      <c r="H889" s="201">
        <v>0.01</v>
      </c>
      <c r="I889" s="201">
        <f t="shared" si="80"/>
        <v>2.0000000000000001E-4</v>
      </c>
      <c r="J889" s="197"/>
    </row>
    <row r="890" spans="1:10" ht="12.75" customHeight="1">
      <c r="A890" s="227"/>
      <c r="B890" s="227"/>
      <c r="C890" s="227"/>
      <c r="D890" s="227"/>
      <c r="E890" s="227"/>
      <c r="F890" s="204" t="s">
        <v>719</v>
      </c>
      <c r="G890" s="201">
        <v>0</v>
      </c>
      <c r="H890" s="201">
        <v>7.5</v>
      </c>
      <c r="I890" s="201">
        <f t="shared" si="80"/>
        <v>0</v>
      </c>
      <c r="J890" s="197"/>
    </row>
    <row r="891" spans="1:10" ht="12.75" customHeight="1">
      <c r="A891" s="227"/>
      <c r="B891" s="227"/>
      <c r="C891" s="227"/>
      <c r="D891" s="227"/>
      <c r="E891" s="227"/>
      <c r="F891" s="204" t="s">
        <v>720</v>
      </c>
      <c r="G891" s="201">
        <v>0</v>
      </c>
      <c r="H891" s="201">
        <v>0.5</v>
      </c>
      <c r="I891" s="201">
        <f t="shared" si="80"/>
        <v>0</v>
      </c>
      <c r="J891" s="197"/>
    </row>
    <row r="892" spans="1:10" ht="12.75" customHeight="1">
      <c r="A892" s="227"/>
      <c r="B892" s="227"/>
      <c r="C892" s="227"/>
      <c r="D892" s="227"/>
      <c r="E892" s="227"/>
      <c r="F892" s="204" t="s">
        <v>721</v>
      </c>
      <c r="G892" s="201">
        <v>0</v>
      </c>
      <c r="H892" s="201">
        <v>0.5</v>
      </c>
      <c r="I892" s="201">
        <f t="shared" si="80"/>
        <v>0</v>
      </c>
      <c r="J892" s="197"/>
    </row>
    <row r="893" spans="1:10" ht="12.75" customHeight="1">
      <c r="A893" s="227"/>
      <c r="B893" s="227"/>
      <c r="C893" s="227"/>
      <c r="D893" s="227"/>
      <c r="E893" s="227"/>
      <c r="F893" s="204" t="s">
        <v>722</v>
      </c>
      <c r="G893" s="201">
        <v>1</v>
      </c>
      <c r="H893" s="201">
        <v>0.25</v>
      </c>
      <c r="I893" s="201">
        <f t="shared" si="80"/>
        <v>2.5000000000000001E-3</v>
      </c>
      <c r="J893" s="197"/>
    </row>
    <row r="894" spans="1:10" ht="12.75" customHeight="1">
      <c r="A894" s="228"/>
      <c r="B894" s="228"/>
      <c r="C894" s="228"/>
      <c r="D894" s="228"/>
      <c r="E894" s="228"/>
      <c r="F894" s="204" t="s">
        <v>723</v>
      </c>
      <c r="G894" s="201">
        <v>4242</v>
      </c>
      <c r="H894" s="201">
        <v>0.01</v>
      </c>
      <c r="I894" s="201">
        <f t="shared" si="80"/>
        <v>0.42420000000000002</v>
      </c>
      <c r="J894" s="197"/>
    </row>
    <row r="895" spans="1:10" ht="12.75" customHeight="1">
      <c r="A895" s="201"/>
      <c r="B895" s="202"/>
      <c r="C895" s="201"/>
      <c r="D895" s="201"/>
      <c r="E895" s="51"/>
      <c r="F895" s="204" t="s">
        <v>725</v>
      </c>
      <c r="G895" s="201">
        <v>0</v>
      </c>
      <c r="H895" s="201">
        <v>0.01</v>
      </c>
      <c r="I895" s="201">
        <f t="shared" si="80"/>
        <v>0</v>
      </c>
      <c r="J895" s="197"/>
    </row>
    <row r="896" spans="1:10" ht="12.75" customHeight="1">
      <c r="A896" s="201"/>
      <c r="B896" s="202"/>
      <c r="C896" s="201"/>
      <c r="D896" s="201"/>
      <c r="E896" s="51"/>
      <c r="F896" s="204" t="s">
        <v>726</v>
      </c>
      <c r="G896" s="201">
        <v>0</v>
      </c>
      <c r="H896" s="201"/>
      <c r="I896" s="201">
        <f t="shared" si="80"/>
        <v>0</v>
      </c>
      <c r="J896" s="197"/>
    </row>
    <row r="897" spans="1:10" ht="12.75" customHeight="1">
      <c r="A897" s="201"/>
      <c r="B897" s="202"/>
      <c r="C897" s="201"/>
      <c r="D897" s="201"/>
      <c r="E897" s="51"/>
      <c r="F897" s="204" t="s">
        <v>727</v>
      </c>
      <c r="G897" s="201">
        <v>0</v>
      </c>
      <c r="H897" s="201"/>
      <c r="I897" s="201">
        <f t="shared" si="80"/>
        <v>0</v>
      </c>
      <c r="J897" s="197"/>
    </row>
    <row r="898" spans="1:10" ht="12.75" customHeight="1">
      <c r="A898" s="285" t="s">
        <v>244</v>
      </c>
      <c r="B898" s="234"/>
      <c r="C898" s="234"/>
      <c r="D898" s="234"/>
      <c r="E898" s="234"/>
      <c r="F898" s="234"/>
      <c r="G898" s="234"/>
      <c r="H898" s="236"/>
      <c r="I898" s="207">
        <f>SUM(I888:I897)</f>
        <v>0.4269</v>
      </c>
      <c r="J898" s="197"/>
    </row>
    <row r="899" spans="1:10" ht="12.75" customHeight="1">
      <c r="A899" s="286">
        <v>19</v>
      </c>
      <c r="B899" s="286" t="s">
        <v>240</v>
      </c>
      <c r="C899" s="286" t="s">
        <v>714</v>
      </c>
      <c r="D899" s="286" t="s">
        <v>729</v>
      </c>
      <c r="E899" s="286" t="s">
        <v>821</v>
      </c>
      <c r="F899" s="203" t="s">
        <v>717</v>
      </c>
      <c r="G899" s="201">
        <v>0</v>
      </c>
      <c r="H899" s="201">
        <v>7.5</v>
      </c>
      <c r="I899" s="201">
        <f t="shared" ref="I899:I908" si="81">(G899*H899)/100</f>
        <v>0</v>
      </c>
      <c r="J899" s="197"/>
    </row>
    <row r="900" spans="1:10" ht="12.75" customHeight="1">
      <c r="A900" s="227"/>
      <c r="B900" s="227"/>
      <c r="C900" s="227"/>
      <c r="D900" s="227"/>
      <c r="E900" s="227"/>
      <c r="F900" s="204" t="s">
        <v>718</v>
      </c>
      <c r="G900" s="201">
        <v>1</v>
      </c>
      <c r="H900" s="201">
        <v>0.01</v>
      </c>
      <c r="I900" s="201">
        <f t="shared" si="81"/>
        <v>1E-4</v>
      </c>
      <c r="J900" s="197"/>
    </row>
    <row r="901" spans="1:10" ht="12.75" customHeight="1">
      <c r="A901" s="227"/>
      <c r="B901" s="227"/>
      <c r="C901" s="227"/>
      <c r="D901" s="227"/>
      <c r="E901" s="227"/>
      <c r="F901" s="204" t="s">
        <v>719</v>
      </c>
      <c r="G901" s="201">
        <v>0</v>
      </c>
      <c r="H901" s="201">
        <v>7.5</v>
      </c>
      <c r="I901" s="201">
        <f t="shared" si="81"/>
        <v>0</v>
      </c>
      <c r="J901" s="197"/>
    </row>
    <row r="902" spans="1:10" ht="12.75" customHeight="1">
      <c r="A902" s="227"/>
      <c r="B902" s="227"/>
      <c r="C902" s="227"/>
      <c r="D902" s="227"/>
      <c r="E902" s="227"/>
      <c r="F902" s="204" t="s">
        <v>720</v>
      </c>
      <c r="G902" s="201">
        <v>0</v>
      </c>
      <c r="H902" s="201">
        <v>0.5</v>
      </c>
      <c r="I902" s="201">
        <f t="shared" si="81"/>
        <v>0</v>
      </c>
      <c r="J902" s="197"/>
    </row>
    <row r="903" spans="1:10" ht="12.75" customHeight="1">
      <c r="A903" s="227"/>
      <c r="B903" s="227"/>
      <c r="C903" s="227"/>
      <c r="D903" s="227"/>
      <c r="E903" s="227"/>
      <c r="F903" s="204" t="s">
        <v>721</v>
      </c>
      <c r="G903" s="201">
        <v>0</v>
      </c>
      <c r="H903" s="201">
        <v>0.5</v>
      </c>
      <c r="I903" s="201">
        <f t="shared" si="81"/>
        <v>0</v>
      </c>
      <c r="J903" s="197"/>
    </row>
    <row r="904" spans="1:10" ht="12.75" customHeight="1">
      <c r="A904" s="227"/>
      <c r="B904" s="227"/>
      <c r="C904" s="227"/>
      <c r="D904" s="227"/>
      <c r="E904" s="227"/>
      <c r="F904" s="204" t="s">
        <v>722</v>
      </c>
      <c r="G904" s="201">
        <v>0</v>
      </c>
      <c r="H904" s="201">
        <v>0.25</v>
      </c>
      <c r="I904" s="201">
        <f t="shared" si="81"/>
        <v>0</v>
      </c>
      <c r="J904" s="197"/>
    </row>
    <row r="905" spans="1:10" ht="12.75" customHeight="1">
      <c r="A905" s="228"/>
      <c r="B905" s="228"/>
      <c r="C905" s="228"/>
      <c r="D905" s="228"/>
      <c r="E905" s="228"/>
      <c r="F905" s="204" t="s">
        <v>723</v>
      </c>
      <c r="G905" s="201">
        <v>3400</v>
      </c>
      <c r="H905" s="201">
        <v>0.01</v>
      </c>
      <c r="I905" s="201">
        <f t="shared" si="81"/>
        <v>0.34</v>
      </c>
      <c r="J905" s="197"/>
    </row>
    <row r="906" spans="1:10" ht="12.75" customHeight="1">
      <c r="A906" s="201"/>
      <c r="B906" s="202"/>
      <c r="C906" s="201"/>
      <c r="D906" s="201"/>
      <c r="E906" s="51"/>
      <c r="F906" s="204" t="s">
        <v>725</v>
      </c>
      <c r="G906" s="201">
        <v>0</v>
      </c>
      <c r="H906" s="201">
        <v>0.01</v>
      </c>
      <c r="I906" s="201">
        <f t="shared" si="81"/>
        <v>0</v>
      </c>
      <c r="J906" s="197"/>
    </row>
    <row r="907" spans="1:10" ht="12.75" customHeight="1">
      <c r="A907" s="201"/>
      <c r="B907" s="202"/>
      <c r="C907" s="201"/>
      <c r="D907" s="201"/>
      <c r="E907" s="51"/>
      <c r="F907" s="204" t="s">
        <v>726</v>
      </c>
      <c r="G907" s="201">
        <v>0</v>
      </c>
      <c r="H907" s="201"/>
      <c r="I907" s="201">
        <f t="shared" si="81"/>
        <v>0</v>
      </c>
      <c r="J907" s="197"/>
    </row>
    <row r="908" spans="1:10" ht="12.75" customHeight="1">
      <c r="A908" s="201"/>
      <c r="B908" s="202"/>
      <c r="C908" s="201"/>
      <c r="D908" s="201"/>
      <c r="E908" s="51"/>
      <c r="F908" s="204" t="s">
        <v>727</v>
      </c>
      <c r="G908" s="201">
        <v>0</v>
      </c>
      <c r="H908" s="201"/>
      <c r="I908" s="201">
        <f t="shared" si="81"/>
        <v>0</v>
      </c>
      <c r="J908" s="197"/>
    </row>
    <row r="909" spans="1:10" ht="12.75" customHeight="1">
      <c r="A909" s="285" t="s">
        <v>244</v>
      </c>
      <c r="B909" s="234"/>
      <c r="C909" s="234"/>
      <c r="D909" s="234"/>
      <c r="E909" s="234"/>
      <c r="F909" s="234"/>
      <c r="G909" s="234"/>
      <c r="H909" s="236"/>
      <c r="I909" s="207">
        <f>SUM(I899:I908)</f>
        <v>0.34010000000000001</v>
      </c>
      <c r="J909" s="197"/>
    </row>
    <row r="910" spans="1:10" ht="12.75" customHeight="1">
      <c r="A910" s="286">
        <v>20</v>
      </c>
      <c r="B910" s="286" t="s">
        <v>240</v>
      </c>
      <c r="C910" s="286" t="s">
        <v>714</v>
      </c>
      <c r="D910" s="286" t="s">
        <v>729</v>
      </c>
      <c r="E910" s="286" t="s">
        <v>822</v>
      </c>
      <c r="F910" s="203" t="s">
        <v>717</v>
      </c>
      <c r="G910" s="201">
        <v>0</v>
      </c>
      <c r="H910" s="201">
        <v>7.5</v>
      </c>
      <c r="I910" s="201">
        <f t="shared" ref="I910:I919" si="82">(G910*H910)/100</f>
        <v>0</v>
      </c>
      <c r="J910" s="197"/>
    </row>
    <row r="911" spans="1:10" ht="12.75" customHeight="1">
      <c r="A911" s="227"/>
      <c r="B911" s="227"/>
      <c r="C911" s="227"/>
      <c r="D911" s="227"/>
      <c r="E911" s="227"/>
      <c r="F911" s="204" t="s">
        <v>718</v>
      </c>
      <c r="G911" s="201">
        <v>2</v>
      </c>
      <c r="H911" s="201">
        <v>0.01</v>
      </c>
      <c r="I911" s="201">
        <f t="shared" si="82"/>
        <v>2.0000000000000001E-4</v>
      </c>
      <c r="J911" s="197"/>
    </row>
    <row r="912" spans="1:10" ht="12.75" customHeight="1">
      <c r="A912" s="227"/>
      <c r="B912" s="227"/>
      <c r="C912" s="227"/>
      <c r="D912" s="227"/>
      <c r="E912" s="227"/>
      <c r="F912" s="204" t="s">
        <v>719</v>
      </c>
      <c r="G912" s="201">
        <v>0</v>
      </c>
      <c r="H912" s="201">
        <v>7.5</v>
      </c>
      <c r="I912" s="201">
        <f t="shared" si="82"/>
        <v>0</v>
      </c>
      <c r="J912" s="197"/>
    </row>
    <row r="913" spans="1:10" ht="12.75" customHeight="1">
      <c r="A913" s="227"/>
      <c r="B913" s="227"/>
      <c r="C913" s="227"/>
      <c r="D913" s="227"/>
      <c r="E913" s="227"/>
      <c r="F913" s="204" t="s">
        <v>720</v>
      </c>
      <c r="G913" s="201">
        <v>0</v>
      </c>
      <c r="H913" s="201">
        <v>0.5</v>
      </c>
      <c r="I913" s="201">
        <f t="shared" si="82"/>
        <v>0</v>
      </c>
      <c r="J913" s="197"/>
    </row>
    <row r="914" spans="1:10" ht="12.75" customHeight="1">
      <c r="A914" s="227"/>
      <c r="B914" s="227"/>
      <c r="C914" s="227"/>
      <c r="D914" s="227"/>
      <c r="E914" s="227"/>
      <c r="F914" s="204" t="s">
        <v>721</v>
      </c>
      <c r="G914" s="201">
        <v>0</v>
      </c>
      <c r="H914" s="201">
        <v>0.5</v>
      </c>
      <c r="I914" s="201">
        <f t="shared" si="82"/>
        <v>0</v>
      </c>
      <c r="J914" s="197"/>
    </row>
    <row r="915" spans="1:10" ht="12.75" customHeight="1">
      <c r="A915" s="227"/>
      <c r="B915" s="227"/>
      <c r="C915" s="227"/>
      <c r="D915" s="227"/>
      <c r="E915" s="227"/>
      <c r="F915" s="204" t="s">
        <v>722</v>
      </c>
      <c r="G915" s="201">
        <v>0</v>
      </c>
      <c r="H915" s="201">
        <v>0.25</v>
      </c>
      <c r="I915" s="201">
        <f t="shared" si="82"/>
        <v>0</v>
      </c>
      <c r="J915" s="197"/>
    </row>
    <row r="916" spans="1:10" ht="12.75" customHeight="1">
      <c r="A916" s="228"/>
      <c r="B916" s="228"/>
      <c r="C916" s="228"/>
      <c r="D916" s="228"/>
      <c r="E916" s="228"/>
      <c r="F916" s="204" t="s">
        <v>723</v>
      </c>
      <c r="G916" s="201">
        <v>3600</v>
      </c>
      <c r="H916" s="201">
        <v>0.01</v>
      </c>
      <c r="I916" s="201">
        <f t="shared" si="82"/>
        <v>0.36</v>
      </c>
      <c r="J916" s="197"/>
    </row>
    <row r="917" spans="1:10" ht="12.75" customHeight="1">
      <c r="A917" s="201"/>
      <c r="B917" s="202"/>
      <c r="C917" s="201"/>
      <c r="D917" s="201"/>
      <c r="E917" s="51"/>
      <c r="F917" s="204" t="s">
        <v>725</v>
      </c>
      <c r="G917" s="201">
        <v>0</v>
      </c>
      <c r="H917" s="201">
        <v>0.01</v>
      </c>
      <c r="I917" s="201">
        <f t="shared" si="82"/>
        <v>0</v>
      </c>
      <c r="J917" s="197"/>
    </row>
    <row r="918" spans="1:10" ht="12.75" customHeight="1">
      <c r="A918" s="201"/>
      <c r="B918" s="202"/>
      <c r="C918" s="201"/>
      <c r="D918" s="201"/>
      <c r="E918" s="51"/>
      <c r="F918" s="204" t="s">
        <v>726</v>
      </c>
      <c r="G918" s="201">
        <v>0</v>
      </c>
      <c r="H918" s="201"/>
      <c r="I918" s="201">
        <f t="shared" si="82"/>
        <v>0</v>
      </c>
      <c r="J918" s="197"/>
    </row>
    <row r="919" spans="1:10" ht="12.75" customHeight="1">
      <c r="A919" s="201"/>
      <c r="B919" s="202"/>
      <c r="C919" s="201"/>
      <c r="D919" s="201"/>
      <c r="E919" s="51"/>
      <c r="F919" s="204" t="s">
        <v>727</v>
      </c>
      <c r="G919" s="201">
        <v>0</v>
      </c>
      <c r="H919" s="201"/>
      <c r="I919" s="201">
        <f t="shared" si="82"/>
        <v>0</v>
      </c>
      <c r="J919" s="197"/>
    </row>
    <row r="920" spans="1:10" ht="12.75" customHeight="1">
      <c r="A920" s="285" t="s">
        <v>244</v>
      </c>
      <c r="B920" s="234"/>
      <c r="C920" s="234"/>
      <c r="D920" s="234"/>
      <c r="E920" s="234"/>
      <c r="F920" s="234"/>
      <c r="G920" s="234"/>
      <c r="H920" s="236"/>
      <c r="I920" s="207">
        <f>SUM(I910:I919)</f>
        <v>0.36019999999999996</v>
      </c>
      <c r="J920" s="197"/>
    </row>
    <row r="921" spans="1:10" ht="12.75" customHeight="1">
      <c r="A921" s="286">
        <v>21</v>
      </c>
      <c r="B921" s="286" t="s">
        <v>240</v>
      </c>
      <c r="C921" s="286" t="s">
        <v>714</v>
      </c>
      <c r="D921" s="286" t="s">
        <v>729</v>
      </c>
      <c r="E921" s="286" t="s">
        <v>823</v>
      </c>
      <c r="F921" s="203" t="s">
        <v>717</v>
      </c>
      <c r="G921" s="201">
        <v>0</v>
      </c>
      <c r="H921" s="201">
        <v>7.5</v>
      </c>
      <c r="I921" s="201">
        <f t="shared" ref="I921:I930" si="83">(G921*H921)/100</f>
        <v>0</v>
      </c>
      <c r="J921" s="197"/>
    </row>
    <row r="922" spans="1:10" ht="12.75" customHeight="1">
      <c r="A922" s="227"/>
      <c r="B922" s="227"/>
      <c r="C922" s="227"/>
      <c r="D922" s="227"/>
      <c r="E922" s="227"/>
      <c r="F922" s="204" t="s">
        <v>718</v>
      </c>
      <c r="G922" s="201">
        <v>0</v>
      </c>
      <c r="H922" s="201">
        <v>0.01</v>
      </c>
      <c r="I922" s="201">
        <f t="shared" si="83"/>
        <v>0</v>
      </c>
      <c r="J922" s="197"/>
    </row>
    <row r="923" spans="1:10" ht="12.75" customHeight="1">
      <c r="A923" s="227"/>
      <c r="B923" s="227"/>
      <c r="C923" s="227"/>
      <c r="D923" s="227"/>
      <c r="E923" s="227"/>
      <c r="F923" s="204" t="s">
        <v>719</v>
      </c>
      <c r="G923" s="201">
        <v>0</v>
      </c>
      <c r="H923" s="201">
        <v>7.5</v>
      </c>
      <c r="I923" s="201">
        <f t="shared" si="83"/>
        <v>0</v>
      </c>
      <c r="J923" s="197"/>
    </row>
    <row r="924" spans="1:10" ht="12.75" customHeight="1">
      <c r="A924" s="227"/>
      <c r="B924" s="227"/>
      <c r="C924" s="227"/>
      <c r="D924" s="227"/>
      <c r="E924" s="227"/>
      <c r="F924" s="204" t="s">
        <v>720</v>
      </c>
      <c r="G924" s="201">
        <v>0</v>
      </c>
      <c r="H924" s="201">
        <v>0.5</v>
      </c>
      <c r="I924" s="201">
        <f t="shared" si="83"/>
        <v>0</v>
      </c>
      <c r="J924" s="197"/>
    </row>
    <row r="925" spans="1:10" ht="12.75" customHeight="1">
      <c r="A925" s="227"/>
      <c r="B925" s="227"/>
      <c r="C925" s="227"/>
      <c r="D925" s="227"/>
      <c r="E925" s="227"/>
      <c r="F925" s="204" t="s">
        <v>721</v>
      </c>
      <c r="G925" s="201">
        <v>0</v>
      </c>
      <c r="H925" s="201">
        <v>0.5</v>
      </c>
      <c r="I925" s="201">
        <f t="shared" si="83"/>
        <v>0</v>
      </c>
      <c r="J925" s="197"/>
    </row>
    <row r="926" spans="1:10" ht="12.75" customHeight="1">
      <c r="A926" s="227"/>
      <c r="B926" s="227"/>
      <c r="C926" s="227"/>
      <c r="D926" s="227"/>
      <c r="E926" s="227"/>
      <c r="F926" s="204" t="s">
        <v>722</v>
      </c>
      <c r="G926" s="201">
        <v>0</v>
      </c>
      <c r="H926" s="201">
        <v>0.25</v>
      </c>
      <c r="I926" s="201">
        <f t="shared" si="83"/>
        <v>0</v>
      </c>
      <c r="J926" s="197"/>
    </row>
    <row r="927" spans="1:10" ht="12.75" customHeight="1">
      <c r="A927" s="228"/>
      <c r="B927" s="228"/>
      <c r="C927" s="228"/>
      <c r="D927" s="228"/>
      <c r="E927" s="228"/>
      <c r="F927" s="204" t="s">
        <v>723</v>
      </c>
      <c r="G927" s="201">
        <v>3800</v>
      </c>
      <c r="H927" s="201">
        <v>0.01</v>
      </c>
      <c r="I927" s="201">
        <f t="shared" si="83"/>
        <v>0.38</v>
      </c>
      <c r="J927" s="197"/>
    </row>
    <row r="928" spans="1:10" ht="12.75" customHeight="1">
      <c r="A928" s="201"/>
      <c r="B928" s="202"/>
      <c r="C928" s="201"/>
      <c r="D928" s="201"/>
      <c r="E928" s="51"/>
      <c r="F928" s="204" t="s">
        <v>725</v>
      </c>
      <c r="G928" s="201">
        <v>0</v>
      </c>
      <c r="H928" s="201">
        <v>0.01</v>
      </c>
      <c r="I928" s="201">
        <f t="shared" si="83"/>
        <v>0</v>
      </c>
      <c r="J928" s="197"/>
    </row>
    <row r="929" spans="1:10" ht="12.75" customHeight="1">
      <c r="A929" s="201"/>
      <c r="B929" s="202"/>
      <c r="C929" s="201"/>
      <c r="D929" s="201"/>
      <c r="E929" s="51"/>
      <c r="F929" s="204" t="s">
        <v>726</v>
      </c>
      <c r="G929" s="201">
        <v>0</v>
      </c>
      <c r="H929" s="201"/>
      <c r="I929" s="201">
        <f t="shared" si="83"/>
        <v>0</v>
      </c>
      <c r="J929" s="197"/>
    </row>
    <row r="930" spans="1:10" ht="12.75" customHeight="1">
      <c r="A930" s="201"/>
      <c r="B930" s="202"/>
      <c r="C930" s="201"/>
      <c r="D930" s="201"/>
      <c r="E930" s="51"/>
      <c r="F930" s="204" t="s">
        <v>727</v>
      </c>
      <c r="G930" s="201">
        <v>0</v>
      </c>
      <c r="H930" s="201"/>
      <c r="I930" s="201">
        <f t="shared" si="83"/>
        <v>0</v>
      </c>
      <c r="J930" s="197"/>
    </row>
    <row r="931" spans="1:10" ht="12.75" customHeight="1">
      <c r="A931" s="285" t="s">
        <v>244</v>
      </c>
      <c r="B931" s="234"/>
      <c r="C931" s="234"/>
      <c r="D931" s="234"/>
      <c r="E931" s="234"/>
      <c r="F931" s="234"/>
      <c r="G931" s="234"/>
      <c r="H931" s="236"/>
      <c r="I931" s="207">
        <f>SUM(I921:I930)</f>
        <v>0.38</v>
      </c>
      <c r="J931" s="197"/>
    </row>
    <row r="932" spans="1:10" ht="12.75" customHeight="1">
      <c r="A932" s="286">
        <v>22</v>
      </c>
      <c r="B932" s="286" t="s">
        <v>240</v>
      </c>
      <c r="C932" s="286" t="s">
        <v>714</v>
      </c>
      <c r="D932" s="286" t="s">
        <v>729</v>
      </c>
      <c r="E932" s="286" t="s">
        <v>824</v>
      </c>
      <c r="F932" s="203" t="s">
        <v>717</v>
      </c>
      <c r="G932" s="201">
        <v>0</v>
      </c>
      <c r="H932" s="201">
        <v>7.5</v>
      </c>
      <c r="I932" s="201">
        <f t="shared" ref="I932:I941" si="84">(G932*H932)/100</f>
        <v>0</v>
      </c>
      <c r="J932" s="197"/>
    </row>
    <row r="933" spans="1:10" ht="12.75" customHeight="1">
      <c r="A933" s="227"/>
      <c r="B933" s="227"/>
      <c r="C933" s="227"/>
      <c r="D933" s="227"/>
      <c r="E933" s="227"/>
      <c r="F933" s="204" t="s">
        <v>718</v>
      </c>
      <c r="G933" s="201">
        <v>1</v>
      </c>
      <c r="H933" s="201">
        <v>0.01</v>
      </c>
      <c r="I933" s="201">
        <f t="shared" si="84"/>
        <v>1E-4</v>
      </c>
      <c r="J933" s="197"/>
    </row>
    <row r="934" spans="1:10" ht="12.75" customHeight="1">
      <c r="A934" s="227"/>
      <c r="B934" s="227"/>
      <c r="C934" s="227"/>
      <c r="D934" s="227"/>
      <c r="E934" s="227"/>
      <c r="F934" s="204" t="s">
        <v>719</v>
      </c>
      <c r="G934" s="201">
        <v>0</v>
      </c>
      <c r="H934" s="201">
        <v>7.5</v>
      </c>
      <c r="I934" s="201">
        <f t="shared" si="84"/>
        <v>0</v>
      </c>
      <c r="J934" s="197"/>
    </row>
    <row r="935" spans="1:10" ht="12.75" customHeight="1">
      <c r="A935" s="227"/>
      <c r="B935" s="227"/>
      <c r="C935" s="227"/>
      <c r="D935" s="227"/>
      <c r="E935" s="227"/>
      <c r="F935" s="204" t="s">
        <v>720</v>
      </c>
      <c r="G935" s="201">
        <v>0</v>
      </c>
      <c r="H935" s="201">
        <v>0.5</v>
      </c>
      <c r="I935" s="201">
        <f t="shared" si="84"/>
        <v>0</v>
      </c>
      <c r="J935" s="197"/>
    </row>
    <row r="936" spans="1:10" ht="12.75" customHeight="1">
      <c r="A936" s="227"/>
      <c r="B936" s="227"/>
      <c r="C936" s="227"/>
      <c r="D936" s="227"/>
      <c r="E936" s="227"/>
      <c r="F936" s="204" t="s">
        <v>721</v>
      </c>
      <c r="G936" s="201">
        <v>0</v>
      </c>
      <c r="H936" s="201">
        <v>0.5</v>
      </c>
      <c r="I936" s="201">
        <f t="shared" si="84"/>
        <v>0</v>
      </c>
      <c r="J936" s="197"/>
    </row>
    <row r="937" spans="1:10" ht="12.75" customHeight="1">
      <c r="A937" s="227"/>
      <c r="B937" s="227"/>
      <c r="C937" s="227"/>
      <c r="D937" s="227"/>
      <c r="E937" s="227"/>
      <c r="F937" s="204" t="s">
        <v>722</v>
      </c>
      <c r="G937" s="201">
        <v>0</v>
      </c>
      <c r="H937" s="201">
        <v>0.25</v>
      </c>
      <c r="I937" s="201">
        <f t="shared" si="84"/>
        <v>0</v>
      </c>
      <c r="J937" s="197"/>
    </row>
    <row r="938" spans="1:10" ht="12.75" customHeight="1">
      <c r="A938" s="228"/>
      <c r="B938" s="228"/>
      <c r="C938" s="228"/>
      <c r="D938" s="228"/>
      <c r="E938" s="228"/>
      <c r="F938" s="204" t="s">
        <v>723</v>
      </c>
      <c r="G938" s="201">
        <v>3800</v>
      </c>
      <c r="H938" s="201">
        <v>0.01</v>
      </c>
      <c r="I938" s="201">
        <f t="shared" si="84"/>
        <v>0.38</v>
      </c>
      <c r="J938" s="197"/>
    </row>
    <row r="939" spans="1:10" ht="12.75" customHeight="1">
      <c r="A939" s="201"/>
      <c r="B939" s="202"/>
      <c r="C939" s="201"/>
      <c r="D939" s="201"/>
      <c r="E939" s="51"/>
      <c r="F939" s="204" t="s">
        <v>725</v>
      </c>
      <c r="G939" s="201">
        <v>0</v>
      </c>
      <c r="H939" s="201">
        <v>0.01</v>
      </c>
      <c r="I939" s="201">
        <f t="shared" si="84"/>
        <v>0</v>
      </c>
      <c r="J939" s="197"/>
    </row>
    <row r="940" spans="1:10" ht="12.75" customHeight="1">
      <c r="A940" s="201"/>
      <c r="B940" s="202"/>
      <c r="C940" s="201"/>
      <c r="D940" s="201"/>
      <c r="E940" s="51"/>
      <c r="F940" s="204" t="s">
        <v>726</v>
      </c>
      <c r="G940" s="201">
        <v>0</v>
      </c>
      <c r="H940" s="201"/>
      <c r="I940" s="201">
        <f t="shared" si="84"/>
        <v>0</v>
      </c>
      <c r="J940" s="197"/>
    </row>
    <row r="941" spans="1:10" ht="12.75" customHeight="1">
      <c r="A941" s="201"/>
      <c r="B941" s="202"/>
      <c r="C941" s="201"/>
      <c r="D941" s="201"/>
      <c r="E941" s="51"/>
      <c r="F941" s="204" t="s">
        <v>727</v>
      </c>
      <c r="G941" s="201">
        <v>0</v>
      </c>
      <c r="H941" s="201"/>
      <c r="I941" s="201">
        <f t="shared" si="84"/>
        <v>0</v>
      </c>
      <c r="J941" s="197"/>
    </row>
    <row r="942" spans="1:10" ht="12.75" customHeight="1">
      <c r="A942" s="285" t="s">
        <v>244</v>
      </c>
      <c r="B942" s="234"/>
      <c r="C942" s="234"/>
      <c r="D942" s="234"/>
      <c r="E942" s="234"/>
      <c r="F942" s="234"/>
      <c r="G942" s="234"/>
      <c r="H942" s="236"/>
      <c r="I942" s="207">
        <f>SUM(I932:I941)</f>
        <v>0.38009999999999999</v>
      </c>
      <c r="J942" s="197"/>
    </row>
    <row r="943" spans="1:10" ht="12.75" customHeight="1">
      <c r="A943" s="286">
        <v>23</v>
      </c>
      <c r="B943" s="286" t="s">
        <v>240</v>
      </c>
      <c r="C943" s="286" t="s">
        <v>714</v>
      </c>
      <c r="D943" s="286" t="s">
        <v>729</v>
      </c>
      <c r="E943" s="286" t="s">
        <v>825</v>
      </c>
      <c r="F943" s="203" t="s">
        <v>717</v>
      </c>
      <c r="G943" s="201">
        <v>0</v>
      </c>
      <c r="H943" s="201">
        <v>7.5</v>
      </c>
      <c r="I943" s="201">
        <f t="shared" ref="I943:I952" si="85">(G943*H943)/100</f>
        <v>0</v>
      </c>
      <c r="J943" s="197"/>
    </row>
    <row r="944" spans="1:10" ht="12.75" customHeight="1">
      <c r="A944" s="227"/>
      <c r="B944" s="227"/>
      <c r="C944" s="227"/>
      <c r="D944" s="227"/>
      <c r="E944" s="227"/>
      <c r="F944" s="204" t="s">
        <v>718</v>
      </c>
      <c r="G944" s="201">
        <v>1</v>
      </c>
      <c r="H944" s="201">
        <v>0.01</v>
      </c>
      <c r="I944" s="201">
        <f t="shared" si="85"/>
        <v>1E-4</v>
      </c>
      <c r="J944" s="197"/>
    </row>
    <row r="945" spans="1:10" ht="12.75" customHeight="1">
      <c r="A945" s="227"/>
      <c r="B945" s="227"/>
      <c r="C945" s="227"/>
      <c r="D945" s="227"/>
      <c r="E945" s="227"/>
      <c r="F945" s="204" t="s">
        <v>719</v>
      </c>
      <c r="G945" s="201">
        <v>1</v>
      </c>
      <c r="H945" s="201">
        <v>7.5</v>
      </c>
      <c r="I945" s="201">
        <f t="shared" si="85"/>
        <v>7.4999999999999997E-2</v>
      </c>
      <c r="J945" s="197"/>
    </row>
    <row r="946" spans="1:10" ht="12.75" customHeight="1">
      <c r="A946" s="227"/>
      <c r="B946" s="227"/>
      <c r="C946" s="227"/>
      <c r="D946" s="227"/>
      <c r="E946" s="227"/>
      <c r="F946" s="204" t="s">
        <v>720</v>
      </c>
      <c r="G946" s="201">
        <v>0</v>
      </c>
      <c r="H946" s="201">
        <v>0.5</v>
      </c>
      <c r="I946" s="201">
        <f t="shared" si="85"/>
        <v>0</v>
      </c>
      <c r="J946" s="197"/>
    </row>
    <row r="947" spans="1:10" ht="12.75" customHeight="1">
      <c r="A947" s="227"/>
      <c r="B947" s="227"/>
      <c r="C947" s="227"/>
      <c r="D947" s="227"/>
      <c r="E947" s="227"/>
      <c r="F947" s="204" t="s">
        <v>721</v>
      </c>
      <c r="G947" s="201">
        <v>0</v>
      </c>
      <c r="H947" s="201">
        <v>0.5</v>
      </c>
      <c r="I947" s="201">
        <f t="shared" si="85"/>
        <v>0</v>
      </c>
      <c r="J947" s="197"/>
    </row>
    <row r="948" spans="1:10" ht="12.75" customHeight="1">
      <c r="A948" s="227"/>
      <c r="B948" s="227"/>
      <c r="C948" s="227"/>
      <c r="D948" s="227"/>
      <c r="E948" s="227"/>
      <c r="F948" s="204" t="s">
        <v>722</v>
      </c>
      <c r="G948" s="201">
        <v>0</v>
      </c>
      <c r="H948" s="201">
        <v>0.25</v>
      </c>
      <c r="I948" s="201">
        <f t="shared" si="85"/>
        <v>0</v>
      </c>
      <c r="J948" s="197"/>
    </row>
    <row r="949" spans="1:10" ht="12.75" customHeight="1">
      <c r="A949" s="228"/>
      <c r="B949" s="228"/>
      <c r="C949" s="228"/>
      <c r="D949" s="228"/>
      <c r="E949" s="228"/>
      <c r="F949" s="204" t="s">
        <v>723</v>
      </c>
      <c r="G949" s="201">
        <v>3200</v>
      </c>
      <c r="H949" s="201">
        <v>0.01</v>
      </c>
      <c r="I949" s="201">
        <f t="shared" si="85"/>
        <v>0.32</v>
      </c>
      <c r="J949" s="197"/>
    </row>
    <row r="950" spans="1:10" ht="12.75" customHeight="1">
      <c r="A950" s="201"/>
      <c r="B950" s="202"/>
      <c r="C950" s="201"/>
      <c r="D950" s="201"/>
      <c r="E950" s="51"/>
      <c r="F950" s="204" t="s">
        <v>725</v>
      </c>
      <c r="G950" s="201">
        <v>0</v>
      </c>
      <c r="H950" s="201">
        <v>0.01</v>
      </c>
      <c r="I950" s="201">
        <f t="shared" si="85"/>
        <v>0</v>
      </c>
      <c r="J950" s="197"/>
    </row>
    <row r="951" spans="1:10" ht="12.75" customHeight="1">
      <c r="A951" s="201"/>
      <c r="B951" s="202"/>
      <c r="C951" s="201"/>
      <c r="D951" s="201"/>
      <c r="E951" s="51"/>
      <c r="F951" s="204" t="s">
        <v>726</v>
      </c>
      <c r="G951" s="201">
        <v>0</v>
      </c>
      <c r="H951" s="201"/>
      <c r="I951" s="201">
        <f t="shared" si="85"/>
        <v>0</v>
      </c>
      <c r="J951" s="197"/>
    </row>
    <row r="952" spans="1:10" ht="12.75" customHeight="1">
      <c r="A952" s="201"/>
      <c r="B952" s="202"/>
      <c r="C952" s="201"/>
      <c r="D952" s="201"/>
      <c r="E952" s="51"/>
      <c r="F952" s="204" t="s">
        <v>727</v>
      </c>
      <c r="G952" s="201">
        <v>0</v>
      </c>
      <c r="H952" s="201"/>
      <c r="I952" s="201">
        <f t="shared" si="85"/>
        <v>0</v>
      </c>
      <c r="J952" s="197"/>
    </row>
    <row r="953" spans="1:10" ht="12.75" customHeight="1">
      <c r="A953" s="285" t="s">
        <v>244</v>
      </c>
      <c r="B953" s="234"/>
      <c r="C953" s="234"/>
      <c r="D953" s="234"/>
      <c r="E953" s="234"/>
      <c r="F953" s="234"/>
      <c r="G953" s="234"/>
      <c r="H953" s="236"/>
      <c r="I953" s="207">
        <f>SUM(I943:I952)</f>
        <v>0.39510000000000001</v>
      </c>
      <c r="J953" s="197"/>
    </row>
    <row r="954" spans="1:10" ht="12.75" customHeight="1">
      <c r="A954" s="286">
        <v>24</v>
      </c>
      <c r="B954" s="286" t="s">
        <v>240</v>
      </c>
      <c r="C954" s="286" t="s">
        <v>714</v>
      </c>
      <c r="D954" s="286" t="s">
        <v>729</v>
      </c>
      <c r="E954" s="286" t="s">
        <v>826</v>
      </c>
      <c r="F954" s="203" t="s">
        <v>717</v>
      </c>
      <c r="G954" s="201">
        <v>0</v>
      </c>
      <c r="H954" s="201">
        <v>7.5</v>
      </c>
      <c r="I954" s="201">
        <f t="shared" ref="I954:I963" si="86">(G954*H954)/100</f>
        <v>0</v>
      </c>
      <c r="J954" s="197"/>
    </row>
    <row r="955" spans="1:10" ht="12.75" customHeight="1">
      <c r="A955" s="227"/>
      <c r="B955" s="227"/>
      <c r="C955" s="227"/>
      <c r="D955" s="227"/>
      <c r="E955" s="227"/>
      <c r="F955" s="204" t="s">
        <v>718</v>
      </c>
      <c r="G955" s="201">
        <v>1</v>
      </c>
      <c r="H955" s="201">
        <v>0.01</v>
      </c>
      <c r="I955" s="201">
        <f t="shared" si="86"/>
        <v>1E-4</v>
      </c>
      <c r="J955" s="197"/>
    </row>
    <row r="956" spans="1:10" ht="12.75" customHeight="1">
      <c r="A956" s="227"/>
      <c r="B956" s="227"/>
      <c r="C956" s="227"/>
      <c r="D956" s="227"/>
      <c r="E956" s="227"/>
      <c r="F956" s="204" t="s">
        <v>719</v>
      </c>
      <c r="G956" s="201">
        <v>0</v>
      </c>
      <c r="H956" s="201">
        <v>7.5</v>
      </c>
      <c r="I956" s="201">
        <f t="shared" si="86"/>
        <v>0</v>
      </c>
      <c r="J956" s="197"/>
    </row>
    <row r="957" spans="1:10" ht="12.75" customHeight="1">
      <c r="A957" s="227"/>
      <c r="B957" s="227"/>
      <c r="C957" s="227"/>
      <c r="D957" s="227"/>
      <c r="E957" s="227"/>
      <c r="F957" s="204" t="s">
        <v>720</v>
      </c>
      <c r="G957" s="201">
        <v>0</v>
      </c>
      <c r="H957" s="201">
        <v>0.5</v>
      </c>
      <c r="I957" s="201">
        <f t="shared" si="86"/>
        <v>0</v>
      </c>
      <c r="J957" s="197"/>
    </row>
    <row r="958" spans="1:10" ht="12.75" customHeight="1">
      <c r="A958" s="227"/>
      <c r="B958" s="227"/>
      <c r="C958" s="227"/>
      <c r="D958" s="227"/>
      <c r="E958" s="227"/>
      <c r="F958" s="204" t="s">
        <v>721</v>
      </c>
      <c r="G958" s="201">
        <v>0</v>
      </c>
      <c r="H958" s="201">
        <v>0.5</v>
      </c>
      <c r="I958" s="201">
        <f t="shared" si="86"/>
        <v>0</v>
      </c>
      <c r="J958" s="197"/>
    </row>
    <row r="959" spans="1:10" ht="12.75" customHeight="1">
      <c r="A959" s="227"/>
      <c r="B959" s="227"/>
      <c r="C959" s="227"/>
      <c r="D959" s="227"/>
      <c r="E959" s="227"/>
      <c r="F959" s="204" t="s">
        <v>722</v>
      </c>
      <c r="G959" s="201">
        <v>0</v>
      </c>
      <c r="H959" s="201">
        <v>0.25</v>
      </c>
      <c r="I959" s="201">
        <f t="shared" si="86"/>
        <v>0</v>
      </c>
      <c r="J959" s="197"/>
    </row>
    <row r="960" spans="1:10" ht="12.75" customHeight="1">
      <c r="A960" s="228"/>
      <c r="B960" s="228"/>
      <c r="C960" s="228"/>
      <c r="D960" s="228"/>
      <c r="E960" s="228"/>
      <c r="F960" s="204" t="s">
        <v>723</v>
      </c>
      <c r="G960" s="201">
        <v>3200</v>
      </c>
      <c r="H960" s="201">
        <v>0.01</v>
      </c>
      <c r="I960" s="201">
        <f t="shared" si="86"/>
        <v>0.32</v>
      </c>
      <c r="J960" s="197"/>
    </row>
    <row r="961" spans="1:10" ht="12.75" customHeight="1">
      <c r="A961" s="201"/>
      <c r="B961" s="202"/>
      <c r="C961" s="201"/>
      <c r="D961" s="201"/>
      <c r="E961" s="51"/>
      <c r="F961" s="204" t="s">
        <v>725</v>
      </c>
      <c r="G961" s="201">
        <v>0</v>
      </c>
      <c r="H961" s="201">
        <v>0.01</v>
      </c>
      <c r="I961" s="201">
        <f t="shared" si="86"/>
        <v>0</v>
      </c>
      <c r="J961" s="197"/>
    </row>
    <row r="962" spans="1:10" ht="12.75" customHeight="1">
      <c r="A962" s="201"/>
      <c r="B962" s="202"/>
      <c r="C962" s="201"/>
      <c r="D962" s="201"/>
      <c r="E962" s="51"/>
      <c r="F962" s="204" t="s">
        <v>726</v>
      </c>
      <c r="G962" s="201">
        <v>0</v>
      </c>
      <c r="H962" s="201"/>
      <c r="I962" s="201">
        <f t="shared" si="86"/>
        <v>0</v>
      </c>
      <c r="J962" s="197"/>
    </row>
    <row r="963" spans="1:10" ht="12.75" customHeight="1">
      <c r="A963" s="201"/>
      <c r="B963" s="202"/>
      <c r="C963" s="201"/>
      <c r="D963" s="201"/>
      <c r="E963" s="51"/>
      <c r="F963" s="204" t="s">
        <v>727</v>
      </c>
      <c r="G963" s="201">
        <v>0</v>
      </c>
      <c r="H963" s="201"/>
      <c r="I963" s="201">
        <f t="shared" si="86"/>
        <v>0</v>
      </c>
      <c r="J963" s="197"/>
    </row>
    <row r="964" spans="1:10" ht="12.75" customHeight="1">
      <c r="A964" s="285" t="s">
        <v>244</v>
      </c>
      <c r="B964" s="234"/>
      <c r="C964" s="234"/>
      <c r="D964" s="234"/>
      <c r="E964" s="234"/>
      <c r="F964" s="234"/>
      <c r="G964" s="234"/>
      <c r="H964" s="236"/>
      <c r="I964" s="207">
        <f>SUM(I954:I963)</f>
        <v>0.3201</v>
      </c>
      <c r="J964" s="197"/>
    </row>
    <row r="965" spans="1:10" ht="12.75" customHeight="1">
      <c r="A965" s="286">
        <v>25</v>
      </c>
      <c r="B965" s="286" t="s">
        <v>240</v>
      </c>
      <c r="C965" s="286" t="s">
        <v>714</v>
      </c>
      <c r="D965" s="286" t="s">
        <v>729</v>
      </c>
      <c r="E965" s="286" t="s">
        <v>827</v>
      </c>
      <c r="F965" s="203" t="s">
        <v>717</v>
      </c>
      <c r="G965" s="201">
        <v>0</v>
      </c>
      <c r="H965" s="201">
        <v>7.5</v>
      </c>
      <c r="I965" s="201">
        <f t="shared" ref="I965:I974" si="87">(G965*H965)/100</f>
        <v>0</v>
      </c>
      <c r="J965" s="197"/>
    </row>
    <row r="966" spans="1:10" ht="12.75" customHeight="1">
      <c r="A966" s="227"/>
      <c r="B966" s="227"/>
      <c r="C966" s="227"/>
      <c r="D966" s="227"/>
      <c r="E966" s="227"/>
      <c r="F966" s="204" t="s">
        <v>718</v>
      </c>
      <c r="G966" s="201">
        <v>1</v>
      </c>
      <c r="H966" s="201">
        <v>0.01</v>
      </c>
      <c r="I966" s="201">
        <f t="shared" si="87"/>
        <v>1E-4</v>
      </c>
      <c r="J966" s="197"/>
    </row>
    <row r="967" spans="1:10" ht="12.75" customHeight="1">
      <c r="A967" s="227"/>
      <c r="B967" s="227"/>
      <c r="C967" s="227"/>
      <c r="D967" s="227"/>
      <c r="E967" s="227"/>
      <c r="F967" s="204" t="s">
        <v>719</v>
      </c>
      <c r="G967" s="201">
        <v>0</v>
      </c>
      <c r="H967" s="201">
        <v>7.5</v>
      </c>
      <c r="I967" s="201">
        <f t="shared" si="87"/>
        <v>0</v>
      </c>
      <c r="J967" s="197"/>
    </row>
    <row r="968" spans="1:10" ht="12.75" customHeight="1">
      <c r="A968" s="227"/>
      <c r="B968" s="227"/>
      <c r="C968" s="227"/>
      <c r="D968" s="227"/>
      <c r="E968" s="227"/>
      <c r="F968" s="204" t="s">
        <v>720</v>
      </c>
      <c r="G968" s="201">
        <v>0</v>
      </c>
      <c r="H968" s="201">
        <v>0.5</v>
      </c>
      <c r="I968" s="201">
        <f t="shared" si="87"/>
        <v>0</v>
      </c>
      <c r="J968" s="197"/>
    </row>
    <row r="969" spans="1:10" ht="12.75" customHeight="1">
      <c r="A969" s="227"/>
      <c r="B969" s="227"/>
      <c r="C969" s="227"/>
      <c r="D969" s="227"/>
      <c r="E969" s="227"/>
      <c r="F969" s="204" t="s">
        <v>721</v>
      </c>
      <c r="G969" s="201">
        <v>0</v>
      </c>
      <c r="H969" s="201">
        <v>0.5</v>
      </c>
      <c r="I969" s="201">
        <f t="shared" si="87"/>
        <v>0</v>
      </c>
      <c r="J969" s="197"/>
    </row>
    <row r="970" spans="1:10" ht="12.75" customHeight="1">
      <c r="A970" s="227"/>
      <c r="B970" s="227"/>
      <c r="C970" s="227"/>
      <c r="D970" s="227"/>
      <c r="E970" s="227"/>
      <c r="F970" s="204" t="s">
        <v>722</v>
      </c>
      <c r="G970" s="201">
        <v>1</v>
      </c>
      <c r="H970" s="201">
        <v>0.25</v>
      </c>
      <c r="I970" s="201">
        <f t="shared" si="87"/>
        <v>2.5000000000000001E-3</v>
      </c>
      <c r="J970" s="197"/>
    </row>
    <row r="971" spans="1:10" ht="12.75" customHeight="1">
      <c r="A971" s="228"/>
      <c r="B971" s="228"/>
      <c r="C971" s="228"/>
      <c r="D971" s="228"/>
      <c r="E971" s="228"/>
      <c r="F971" s="204" t="s">
        <v>723</v>
      </c>
      <c r="G971" s="201">
        <v>3500</v>
      </c>
      <c r="H971" s="201">
        <v>0.01</v>
      </c>
      <c r="I971" s="201">
        <f t="shared" si="87"/>
        <v>0.35</v>
      </c>
      <c r="J971" s="197"/>
    </row>
    <row r="972" spans="1:10" ht="12.75" customHeight="1">
      <c r="A972" s="201"/>
      <c r="B972" s="202"/>
      <c r="C972" s="201"/>
      <c r="D972" s="201"/>
      <c r="E972" s="51"/>
      <c r="F972" s="204" t="s">
        <v>725</v>
      </c>
      <c r="G972" s="201">
        <v>0</v>
      </c>
      <c r="H972" s="201">
        <v>0.01</v>
      </c>
      <c r="I972" s="201">
        <f t="shared" si="87"/>
        <v>0</v>
      </c>
      <c r="J972" s="197"/>
    </row>
    <row r="973" spans="1:10" ht="12.75" customHeight="1">
      <c r="A973" s="201"/>
      <c r="B973" s="202"/>
      <c r="C973" s="201"/>
      <c r="D973" s="201"/>
      <c r="E973" s="51"/>
      <c r="F973" s="204" t="s">
        <v>726</v>
      </c>
      <c r="G973" s="201">
        <v>0</v>
      </c>
      <c r="H973" s="201"/>
      <c r="I973" s="201">
        <f t="shared" si="87"/>
        <v>0</v>
      </c>
      <c r="J973" s="197"/>
    </row>
    <row r="974" spans="1:10" ht="12.75" customHeight="1">
      <c r="A974" s="201"/>
      <c r="B974" s="202"/>
      <c r="C974" s="201"/>
      <c r="D974" s="201"/>
      <c r="E974" s="51"/>
      <c r="F974" s="204" t="s">
        <v>727</v>
      </c>
      <c r="G974" s="201">
        <v>0</v>
      </c>
      <c r="H974" s="201"/>
      <c r="I974" s="201">
        <f t="shared" si="87"/>
        <v>0</v>
      </c>
      <c r="J974" s="197"/>
    </row>
    <row r="975" spans="1:10" ht="12.75" customHeight="1">
      <c r="A975" s="285" t="s">
        <v>244</v>
      </c>
      <c r="B975" s="234"/>
      <c r="C975" s="234"/>
      <c r="D975" s="234"/>
      <c r="E975" s="234"/>
      <c r="F975" s="234"/>
      <c r="G975" s="234"/>
      <c r="H975" s="236"/>
      <c r="I975" s="207">
        <f>SUM(I965:I974)</f>
        <v>0.35259999999999997</v>
      </c>
      <c r="J975" s="197"/>
    </row>
    <row r="976" spans="1:10" ht="12.75" customHeight="1">
      <c r="A976" s="286">
        <v>26</v>
      </c>
      <c r="B976" s="286" t="s">
        <v>240</v>
      </c>
      <c r="C976" s="286" t="s">
        <v>714</v>
      </c>
      <c r="D976" s="286" t="s">
        <v>729</v>
      </c>
      <c r="E976" s="286" t="s">
        <v>828</v>
      </c>
      <c r="F976" s="203" t="s">
        <v>717</v>
      </c>
      <c r="G976" s="201">
        <v>0</v>
      </c>
      <c r="H976" s="201">
        <v>7.5</v>
      </c>
      <c r="I976" s="201">
        <f t="shared" ref="I976:I985" si="88">(G976*H976)/100</f>
        <v>0</v>
      </c>
      <c r="J976" s="197"/>
    </row>
    <row r="977" spans="1:10" ht="12.75" customHeight="1">
      <c r="A977" s="227"/>
      <c r="B977" s="227"/>
      <c r="C977" s="227"/>
      <c r="D977" s="227"/>
      <c r="E977" s="227"/>
      <c r="F977" s="204" t="s">
        <v>718</v>
      </c>
      <c r="G977" s="201">
        <v>1</v>
      </c>
      <c r="H977" s="201">
        <v>0.01</v>
      </c>
      <c r="I977" s="201">
        <f t="shared" si="88"/>
        <v>1E-4</v>
      </c>
      <c r="J977" s="197"/>
    </row>
    <row r="978" spans="1:10" ht="12.75" customHeight="1">
      <c r="A978" s="227"/>
      <c r="B978" s="227"/>
      <c r="C978" s="227"/>
      <c r="D978" s="227"/>
      <c r="E978" s="227"/>
      <c r="F978" s="204" t="s">
        <v>719</v>
      </c>
      <c r="G978" s="201">
        <v>0</v>
      </c>
      <c r="H978" s="201">
        <v>7.5</v>
      </c>
      <c r="I978" s="201">
        <f t="shared" si="88"/>
        <v>0</v>
      </c>
      <c r="J978" s="197"/>
    </row>
    <row r="979" spans="1:10" ht="12.75" customHeight="1">
      <c r="A979" s="227"/>
      <c r="B979" s="227"/>
      <c r="C979" s="227"/>
      <c r="D979" s="227"/>
      <c r="E979" s="227"/>
      <c r="F979" s="204" t="s">
        <v>720</v>
      </c>
      <c r="G979" s="201">
        <v>0</v>
      </c>
      <c r="H979" s="201">
        <v>0.5</v>
      </c>
      <c r="I979" s="201">
        <f t="shared" si="88"/>
        <v>0</v>
      </c>
      <c r="J979" s="197"/>
    </row>
    <row r="980" spans="1:10" ht="12.75" customHeight="1">
      <c r="A980" s="227"/>
      <c r="B980" s="227"/>
      <c r="C980" s="227"/>
      <c r="D980" s="227"/>
      <c r="E980" s="227"/>
      <c r="F980" s="204" t="s">
        <v>721</v>
      </c>
      <c r="G980" s="201">
        <v>0</v>
      </c>
      <c r="H980" s="201">
        <v>0.5</v>
      </c>
      <c r="I980" s="201">
        <f t="shared" si="88"/>
        <v>0</v>
      </c>
      <c r="J980" s="197"/>
    </row>
    <row r="981" spans="1:10" ht="12.75" customHeight="1">
      <c r="A981" s="227"/>
      <c r="B981" s="227"/>
      <c r="C981" s="227"/>
      <c r="D981" s="227"/>
      <c r="E981" s="227"/>
      <c r="F981" s="204" t="s">
        <v>722</v>
      </c>
      <c r="G981" s="201">
        <v>1</v>
      </c>
      <c r="H981" s="201">
        <v>0.25</v>
      </c>
      <c r="I981" s="201">
        <f t="shared" si="88"/>
        <v>2.5000000000000001E-3</v>
      </c>
      <c r="J981" s="197"/>
    </row>
    <row r="982" spans="1:10" ht="12.75" customHeight="1">
      <c r="A982" s="228"/>
      <c r="B982" s="228"/>
      <c r="C982" s="228"/>
      <c r="D982" s="228"/>
      <c r="E982" s="228"/>
      <c r="F982" s="204" t="s">
        <v>723</v>
      </c>
      <c r="G982" s="201">
        <v>3800</v>
      </c>
      <c r="H982" s="201">
        <v>0.01</v>
      </c>
      <c r="I982" s="201">
        <f t="shared" si="88"/>
        <v>0.38</v>
      </c>
      <c r="J982" s="197"/>
    </row>
    <row r="983" spans="1:10" ht="12.75" customHeight="1">
      <c r="A983" s="201"/>
      <c r="B983" s="202"/>
      <c r="C983" s="201"/>
      <c r="D983" s="201"/>
      <c r="E983" s="51"/>
      <c r="F983" s="204" t="s">
        <v>725</v>
      </c>
      <c r="G983" s="201">
        <v>0</v>
      </c>
      <c r="H983" s="201">
        <v>0.01</v>
      </c>
      <c r="I983" s="201">
        <f t="shared" si="88"/>
        <v>0</v>
      </c>
      <c r="J983" s="197"/>
    </row>
    <row r="984" spans="1:10" ht="12.75" customHeight="1">
      <c r="A984" s="201"/>
      <c r="B984" s="202"/>
      <c r="C984" s="201"/>
      <c r="D984" s="201"/>
      <c r="E984" s="51"/>
      <c r="F984" s="204" t="s">
        <v>726</v>
      </c>
      <c r="G984" s="201">
        <v>0</v>
      </c>
      <c r="H984" s="201"/>
      <c r="I984" s="201">
        <f t="shared" si="88"/>
        <v>0</v>
      </c>
      <c r="J984" s="197"/>
    </row>
    <row r="985" spans="1:10" ht="12.75" customHeight="1">
      <c r="A985" s="201"/>
      <c r="B985" s="202"/>
      <c r="C985" s="201"/>
      <c r="D985" s="201"/>
      <c r="E985" s="51"/>
      <c r="F985" s="204" t="s">
        <v>727</v>
      </c>
      <c r="G985" s="201">
        <v>0</v>
      </c>
      <c r="H985" s="201"/>
      <c r="I985" s="201">
        <f t="shared" si="88"/>
        <v>0</v>
      </c>
      <c r="J985" s="197"/>
    </row>
    <row r="986" spans="1:10" ht="12.75" customHeight="1">
      <c r="A986" s="285" t="s">
        <v>244</v>
      </c>
      <c r="B986" s="234"/>
      <c r="C986" s="234"/>
      <c r="D986" s="234"/>
      <c r="E986" s="234"/>
      <c r="F986" s="234"/>
      <c r="G986" s="234"/>
      <c r="H986" s="236"/>
      <c r="I986" s="207">
        <f>SUM(I976:I985)</f>
        <v>0.3826</v>
      </c>
      <c r="J986" s="197"/>
    </row>
    <row r="987" spans="1:10" ht="12.75" customHeight="1">
      <c r="A987" s="286">
        <v>27</v>
      </c>
      <c r="B987" s="286" t="s">
        <v>240</v>
      </c>
      <c r="C987" s="286" t="s">
        <v>714</v>
      </c>
      <c r="D987" s="286" t="s">
        <v>729</v>
      </c>
      <c r="E987" s="286" t="s">
        <v>829</v>
      </c>
      <c r="F987" s="203" t="s">
        <v>717</v>
      </c>
      <c r="G987" s="201">
        <v>0</v>
      </c>
      <c r="H987" s="201">
        <v>7.5</v>
      </c>
      <c r="I987" s="201">
        <f t="shared" ref="I987:I996" si="89">(G987*H987)/100</f>
        <v>0</v>
      </c>
      <c r="J987" s="197"/>
    </row>
    <row r="988" spans="1:10" ht="12.75" customHeight="1">
      <c r="A988" s="227"/>
      <c r="B988" s="227"/>
      <c r="C988" s="227"/>
      <c r="D988" s="227"/>
      <c r="E988" s="227"/>
      <c r="F988" s="204" t="s">
        <v>718</v>
      </c>
      <c r="G988" s="201">
        <v>1</v>
      </c>
      <c r="H988" s="201">
        <v>0.01</v>
      </c>
      <c r="I988" s="201">
        <f t="shared" si="89"/>
        <v>1E-4</v>
      </c>
      <c r="J988" s="197"/>
    </row>
    <row r="989" spans="1:10" ht="12.75" customHeight="1">
      <c r="A989" s="227"/>
      <c r="B989" s="227"/>
      <c r="C989" s="227"/>
      <c r="D989" s="227"/>
      <c r="E989" s="227"/>
      <c r="F989" s="204" t="s">
        <v>719</v>
      </c>
      <c r="G989" s="201">
        <v>0</v>
      </c>
      <c r="H989" s="201">
        <v>7.5</v>
      </c>
      <c r="I989" s="201">
        <f t="shared" si="89"/>
        <v>0</v>
      </c>
      <c r="J989" s="197"/>
    </row>
    <row r="990" spans="1:10" ht="12.75" customHeight="1">
      <c r="A990" s="227"/>
      <c r="B990" s="227"/>
      <c r="C990" s="227"/>
      <c r="D990" s="227"/>
      <c r="E990" s="227"/>
      <c r="F990" s="204" t="s">
        <v>720</v>
      </c>
      <c r="G990" s="201">
        <v>0</v>
      </c>
      <c r="H990" s="201">
        <v>0.5</v>
      </c>
      <c r="I990" s="201">
        <f t="shared" si="89"/>
        <v>0</v>
      </c>
      <c r="J990" s="197"/>
    </row>
    <row r="991" spans="1:10" ht="12.75" customHeight="1">
      <c r="A991" s="227"/>
      <c r="B991" s="227"/>
      <c r="C991" s="227"/>
      <c r="D991" s="227"/>
      <c r="E991" s="227"/>
      <c r="F991" s="204" t="s">
        <v>721</v>
      </c>
      <c r="G991" s="201">
        <v>0</v>
      </c>
      <c r="H991" s="201">
        <v>0.5</v>
      </c>
      <c r="I991" s="201">
        <f t="shared" si="89"/>
        <v>0</v>
      </c>
      <c r="J991" s="197"/>
    </row>
    <row r="992" spans="1:10" ht="12.75" customHeight="1">
      <c r="A992" s="227"/>
      <c r="B992" s="227"/>
      <c r="C992" s="227"/>
      <c r="D992" s="227"/>
      <c r="E992" s="227"/>
      <c r="F992" s="204" t="s">
        <v>722</v>
      </c>
      <c r="G992" s="201">
        <v>0</v>
      </c>
      <c r="H992" s="201">
        <v>0.25</v>
      </c>
      <c r="I992" s="201">
        <f t="shared" si="89"/>
        <v>0</v>
      </c>
      <c r="J992" s="197"/>
    </row>
    <row r="993" spans="1:10" ht="12.75" customHeight="1">
      <c r="A993" s="228"/>
      <c r="B993" s="228"/>
      <c r="C993" s="228"/>
      <c r="D993" s="228"/>
      <c r="E993" s="228"/>
      <c r="F993" s="204" t="s">
        <v>723</v>
      </c>
      <c r="G993" s="201">
        <v>3400</v>
      </c>
      <c r="H993" s="201">
        <v>0.01</v>
      </c>
      <c r="I993" s="201">
        <f t="shared" si="89"/>
        <v>0.34</v>
      </c>
      <c r="J993" s="197"/>
    </row>
    <row r="994" spans="1:10" ht="12.75" customHeight="1">
      <c r="A994" s="201"/>
      <c r="B994" s="202"/>
      <c r="C994" s="201"/>
      <c r="D994" s="201"/>
      <c r="E994" s="51"/>
      <c r="F994" s="204" t="s">
        <v>725</v>
      </c>
      <c r="G994" s="201">
        <v>0</v>
      </c>
      <c r="H994" s="201">
        <v>0.01</v>
      </c>
      <c r="I994" s="201">
        <f t="shared" si="89"/>
        <v>0</v>
      </c>
      <c r="J994" s="197"/>
    </row>
    <row r="995" spans="1:10" ht="12.75" customHeight="1">
      <c r="A995" s="201"/>
      <c r="B995" s="202"/>
      <c r="C995" s="201"/>
      <c r="D995" s="201"/>
      <c r="E995" s="51"/>
      <c r="F995" s="204" t="s">
        <v>726</v>
      </c>
      <c r="G995" s="201">
        <v>0</v>
      </c>
      <c r="H995" s="201"/>
      <c r="I995" s="201">
        <f t="shared" si="89"/>
        <v>0</v>
      </c>
      <c r="J995" s="197"/>
    </row>
    <row r="996" spans="1:10" ht="12.75" customHeight="1">
      <c r="A996" s="201"/>
      <c r="B996" s="202"/>
      <c r="C996" s="201"/>
      <c r="D996" s="201"/>
      <c r="E996" s="51"/>
      <c r="F996" s="204" t="s">
        <v>727</v>
      </c>
      <c r="G996" s="201">
        <v>0</v>
      </c>
      <c r="H996" s="201"/>
      <c r="I996" s="201">
        <f t="shared" si="89"/>
        <v>0</v>
      </c>
      <c r="J996" s="197"/>
    </row>
    <row r="997" spans="1:10" ht="12.75" customHeight="1">
      <c r="A997" s="285" t="s">
        <v>244</v>
      </c>
      <c r="B997" s="234"/>
      <c r="C997" s="234"/>
      <c r="D997" s="234"/>
      <c r="E997" s="234"/>
      <c r="F997" s="234"/>
      <c r="G997" s="234"/>
      <c r="H997" s="236"/>
      <c r="I997" s="207">
        <f>SUM(I987:I996)</f>
        <v>0.34010000000000001</v>
      </c>
      <c r="J997" s="197"/>
    </row>
    <row r="998" spans="1:10" ht="12.75" customHeight="1">
      <c r="A998" s="286">
        <v>28</v>
      </c>
      <c r="B998" s="286" t="s">
        <v>240</v>
      </c>
      <c r="C998" s="286" t="s">
        <v>714</v>
      </c>
      <c r="D998" s="286" t="s">
        <v>729</v>
      </c>
      <c r="E998" s="286" t="s">
        <v>830</v>
      </c>
      <c r="F998" s="203" t="s">
        <v>717</v>
      </c>
      <c r="G998" s="201">
        <v>0</v>
      </c>
      <c r="H998" s="201">
        <v>7.5</v>
      </c>
      <c r="I998" s="201">
        <f t="shared" ref="I998:I1007" si="90">(G998*H998)/100</f>
        <v>0</v>
      </c>
      <c r="J998" s="197"/>
    </row>
    <row r="999" spans="1:10" ht="12.75" customHeight="1">
      <c r="A999" s="227"/>
      <c r="B999" s="227"/>
      <c r="C999" s="227"/>
      <c r="D999" s="227"/>
      <c r="E999" s="227"/>
      <c r="F999" s="204" t="s">
        <v>718</v>
      </c>
      <c r="G999" s="201">
        <v>1</v>
      </c>
      <c r="H999" s="201">
        <v>0.01</v>
      </c>
      <c r="I999" s="201">
        <f t="shared" si="90"/>
        <v>1E-4</v>
      </c>
      <c r="J999" s="197"/>
    </row>
    <row r="1000" spans="1:10" ht="12.75" customHeight="1">
      <c r="A1000" s="227"/>
      <c r="B1000" s="227"/>
      <c r="C1000" s="227"/>
      <c r="D1000" s="227"/>
      <c r="E1000" s="227"/>
      <c r="F1000" s="204" t="s">
        <v>719</v>
      </c>
      <c r="G1000" s="201">
        <v>0</v>
      </c>
      <c r="H1000" s="201">
        <v>7.5</v>
      </c>
      <c r="I1000" s="201">
        <f t="shared" si="90"/>
        <v>0</v>
      </c>
      <c r="J1000" s="197"/>
    </row>
    <row r="1001" spans="1:10" ht="12.75" customHeight="1">
      <c r="A1001" s="227"/>
      <c r="B1001" s="227"/>
      <c r="C1001" s="227"/>
      <c r="D1001" s="227"/>
      <c r="E1001" s="227"/>
      <c r="F1001" s="204" t="s">
        <v>720</v>
      </c>
      <c r="G1001" s="201">
        <v>0</v>
      </c>
      <c r="H1001" s="201">
        <v>0.5</v>
      </c>
      <c r="I1001" s="201">
        <f t="shared" si="90"/>
        <v>0</v>
      </c>
      <c r="J1001" s="197"/>
    </row>
    <row r="1002" spans="1:10" ht="12.75" customHeight="1">
      <c r="A1002" s="227"/>
      <c r="B1002" s="227"/>
      <c r="C1002" s="227"/>
      <c r="D1002" s="227"/>
      <c r="E1002" s="227"/>
      <c r="F1002" s="204" t="s">
        <v>721</v>
      </c>
      <c r="G1002" s="201">
        <v>0</v>
      </c>
      <c r="H1002" s="201">
        <v>0.5</v>
      </c>
      <c r="I1002" s="201">
        <f t="shared" si="90"/>
        <v>0</v>
      </c>
      <c r="J1002" s="197"/>
    </row>
    <row r="1003" spans="1:10" ht="12.75" customHeight="1">
      <c r="A1003" s="227"/>
      <c r="B1003" s="227"/>
      <c r="C1003" s="227"/>
      <c r="D1003" s="227"/>
      <c r="E1003" s="227"/>
      <c r="F1003" s="204" t="s">
        <v>722</v>
      </c>
      <c r="G1003" s="201">
        <v>0</v>
      </c>
      <c r="H1003" s="201">
        <v>0.25</v>
      </c>
      <c r="I1003" s="201">
        <f t="shared" si="90"/>
        <v>0</v>
      </c>
      <c r="J1003" s="197"/>
    </row>
    <row r="1004" spans="1:10" ht="12.75" customHeight="1">
      <c r="A1004" s="228"/>
      <c r="B1004" s="228"/>
      <c r="C1004" s="228"/>
      <c r="D1004" s="228"/>
      <c r="E1004" s="228"/>
      <c r="F1004" s="204" t="s">
        <v>723</v>
      </c>
      <c r="G1004" s="201">
        <v>3942</v>
      </c>
      <c r="H1004" s="201">
        <v>0.01</v>
      </c>
      <c r="I1004" s="201">
        <f t="shared" si="90"/>
        <v>0.39419999999999999</v>
      </c>
      <c r="J1004" s="197"/>
    </row>
    <row r="1005" spans="1:10" ht="12.75" customHeight="1">
      <c r="A1005" s="201"/>
      <c r="B1005" s="202"/>
      <c r="C1005" s="201"/>
      <c r="D1005" s="201"/>
      <c r="E1005" s="51"/>
      <c r="F1005" s="204" t="s">
        <v>725</v>
      </c>
      <c r="G1005" s="201">
        <v>0</v>
      </c>
      <c r="H1005" s="201">
        <v>0.01</v>
      </c>
      <c r="I1005" s="201">
        <f t="shared" si="90"/>
        <v>0</v>
      </c>
      <c r="J1005" s="197"/>
    </row>
    <row r="1006" spans="1:10" ht="12.75" customHeight="1">
      <c r="A1006" s="201"/>
      <c r="B1006" s="202"/>
      <c r="C1006" s="201"/>
      <c r="D1006" s="201"/>
      <c r="E1006" s="51"/>
      <c r="F1006" s="204" t="s">
        <v>726</v>
      </c>
      <c r="G1006" s="201">
        <v>0</v>
      </c>
      <c r="H1006" s="201"/>
      <c r="I1006" s="201">
        <f t="shared" si="90"/>
        <v>0</v>
      </c>
      <c r="J1006" s="197"/>
    </row>
    <row r="1007" spans="1:10" ht="12.75" customHeight="1">
      <c r="A1007" s="201"/>
      <c r="B1007" s="202"/>
      <c r="C1007" s="201"/>
      <c r="D1007" s="201"/>
      <c r="E1007" s="51"/>
      <c r="F1007" s="204" t="s">
        <v>727</v>
      </c>
      <c r="G1007" s="201">
        <v>0</v>
      </c>
      <c r="H1007" s="201"/>
      <c r="I1007" s="201">
        <f t="shared" si="90"/>
        <v>0</v>
      </c>
      <c r="J1007" s="197"/>
    </row>
    <row r="1008" spans="1:10" ht="12.75" customHeight="1">
      <c r="A1008" s="285" t="s">
        <v>244</v>
      </c>
      <c r="B1008" s="234"/>
      <c r="C1008" s="234"/>
      <c r="D1008" s="234"/>
      <c r="E1008" s="234"/>
      <c r="F1008" s="234"/>
      <c r="G1008" s="234"/>
      <c r="H1008" s="236"/>
      <c r="I1008" s="207">
        <f>SUM(I998:I1007)</f>
        <v>0.39429999999999998</v>
      </c>
      <c r="J1008" s="197"/>
    </row>
    <row r="1009" spans="1:10" ht="12.75" customHeight="1">
      <c r="A1009" s="286">
        <v>29</v>
      </c>
      <c r="B1009" s="286" t="s">
        <v>240</v>
      </c>
      <c r="C1009" s="286" t="s">
        <v>714</v>
      </c>
      <c r="D1009" s="286" t="s">
        <v>729</v>
      </c>
      <c r="E1009" s="286" t="s">
        <v>831</v>
      </c>
      <c r="F1009" s="203" t="s">
        <v>717</v>
      </c>
      <c r="G1009" s="201">
        <v>0</v>
      </c>
      <c r="H1009" s="201">
        <v>7.5</v>
      </c>
      <c r="I1009" s="201">
        <f t="shared" ref="I1009:I1018" si="91">(G1009*H1009)/100</f>
        <v>0</v>
      </c>
      <c r="J1009" s="197"/>
    </row>
    <row r="1010" spans="1:10" ht="12.75" customHeight="1">
      <c r="A1010" s="227"/>
      <c r="B1010" s="227"/>
      <c r="C1010" s="227"/>
      <c r="D1010" s="227"/>
      <c r="E1010" s="227"/>
      <c r="F1010" s="204" t="s">
        <v>718</v>
      </c>
      <c r="G1010" s="201">
        <v>1</v>
      </c>
      <c r="H1010" s="201">
        <v>0.01</v>
      </c>
      <c r="I1010" s="201">
        <f t="shared" si="91"/>
        <v>1E-4</v>
      </c>
      <c r="J1010" s="197"/>
    </row>
    <row r="1011" spans="1:10" ht="12.75" customHeight="1">
      <c r="A1011" s="227"/>
      <c r="B1011" s="227"/>
      <c r="C1011" s="227"/>
      <c r="D1011" s="227"/>
      <c r="E1011" s="227"/>
      <c r="F1011" s="204" t="s">
        <v>719</v>
      </c>
      <c r="G1011" s="201">
        <v>0</v>
      </c>
      <c r="H1011" s="201">
        <v>7.5</v>
      </c>
      <c r="I1011" s="201">
        <f t="shared" si="91"/>
        <v>0</v>
      </c>
      <c r="J1011" s="197"/>
    </row>
    <row r="1012" spans="1:10" ht="12.75" customHeight="1">
      <c r="A1012" s="227"/>
      <c r="B1012" s="227"/>
      <c r="C1012" s="227"/>
      <c r="D1012" s="227"/>
      <c r="E1012" s="227"/>
      <c r="F1012" s="204" t="s">
        <v>720</v>
      </c>
      <c r="G1012" s="201">
        <v>0</v>
      </c>
      <c r="H1012" s="201">
        <v>0.5</v>
      </c>
      <c r="I1012" s="201">
        <f t="shared" si="91"/>
        <v>0</v>
      </c>
      <c r="J1012" s="197"/>
    </row>
    <row r="1013" spans="1:10" ht="12.75" customHeight="1">
      <c r="A1013" s="227"/>
      <c r="B1013" s="227"/>
      <c r="C1013" s="227"/>
      <c r="D1013" s="227"/>
      <c r="E1013" s="227"/>
      <c r="F1013" s="204" t="s">
        <v>721</v>
      </c>
      <c r="G1013" s="201">
        <v>0</v>
      </c>
      <c r="H1013" s="201">
        <v>0.5</v>
      </c>
      <c r="I1013" s="201">
        <f t="shared" si="91"/>
        <v>0</v>
      </c>
      <c r="J1013" s="197"/>
    </row>
    <row r="1014" spans="1:10" ht="12.75" customHeight="1">
      <c r="A1014" s="227"/>
      <c r="B1014" s="227"/>
      <c r="C1014" s="227"/>
      <c r="D1014" s="227"/>
      <c r="E1014" s="227"/>
      <c r="F1014" s="204" t="s">
        <v>722</v>
      </c>
      <c r="G1014" s="201">
        <v>1</v>
      </c>
      <c r="H1014" s="201">
        <v>0.25</v>
      </c>
      <c r="I1014" s="201">
        <f t="shared" si="91"/>
        <v>2.5000000000000001E-3</v>
      </c>
      <c r="J1014" s="197"/>
    </row>
    <row r="1015" spans="1:10" ht="12.75" customHeight="1">
      <c r="A1015" s="228"/>
      <c r="B1015" s="228"/>
      <c r="C1015" s="228"/>
      <c r="D1015" s="228"/>
      <c r="E1015" s="228"/>
      <c r="F1015" s="204" t="s">
        <v>723</v>
      </c>
      <c r="G1015" s="201">
        <v>4155</v>
      </c>
      <c r="H1015" s="201">
        <v>0.01</v>
      </c>
      <c r="I1015" s="201">
        <f t="shared" si="91"/>
        <v>0.41550000000000004</v>
      </c>
      <c r="J1015" s="197"/>
    </row>
    <row r="1016" spans="1:10" ht="12.75" customHeight="1">
      <c r="A1016" s="201"/>
      <c r="B1016" s="202"/>
      <c r="C1016" s="201"/>
      <c r="D1016" s="201"/>
      <c r="E1016" s="51"/>
      <c r="F1016" s="204" t="s">
        <v>725</v>
      </c>
      <c r="G1016" s="201">
        <v>0</v>
      </c>
      <c r="H1016" s="201">
        <v>0.01</v>
      </c>
      <c r="I1016" s="201">
        <f t="shared" si="91"/>
        <v>0</v>
      </c>
      <c r="J1016" s="197"/>
    </row>
    <row r="1017" spans="1:10" ht="12.75" customHeight="1">
      <c r="A1017" s="201"/>
      <c r="B1017" s="202"/>
      <c r="C1017" s="201"/>
      <c r="D1017" s="201"/>
      <c r="E1017" s="51"/>
      <c r="F1017" s="204" t="s">
        <v>726</v>
      </c>
      <c r="G1017" s="201">
        <v>0</v>
      </c>
      <c r="H1017" s="201"/>
      <c r="I1017" s="201">
        <f t="shared" si="91"/>
        <v>0</v>
      </c>
      <c r="J1017" s="197"/>
    </row>
    <row r="1018" spans="1:10" ht="12.75" customHeight="1">
      <c r="A1018" s="201"/>
      <c r="B1018" s="202"/>
      <c r="C1018" s="201"/>
      <c r="D1018" s="201"/>
      <c r="E1018" s="51"/>
      <c r="F1018" s="204" t="s">
        <v>727</v>
      </c>
      <c r="G1018" s="201">
        <v>0</v>
      </c>
      <c r="H1018" s="201"/>
      <c r="I1018" s="201">
        <f t="shared" si="91"/>
        <v>0</v>
      </c>
      <c r="J1018" s="197"/>
    </row>
    <row r="1019" spans="1:10" ht="12.75" customHeight="1">
      <c r="A1019" s="285" t="s">
        <v>244</v>
      </c>
      <c r="B1019" s="234"/>
      <c r="C1019" s="234"/>
      <c r="D1019" s="234"/>
      <c r="E1019" s="234"/>
      <c r="F1019" s="234"/>
      <c r="G1019" s="234"/>
      <c r="H1019" s="236"/>
      <c r="I1019" s="207">
        <f>SUM(I1009:I1018)</f>
        <v>0.41810000000000003</v>
      </c>
      <c r="J1019" s="197"/>
    </row>
    <row r="1020" spans="1:10" ht="12.75" customHeight="1">
      <c r="A1020" s="286">
        <v>30</v>
      </c>
      <c r="B1020" s="286" t="s">
        <v>240</v>
      </c>
      <c r="C1020" s="286" t="s">
        <v>714</v>
      </c>
      <c r="D1020" s="286" t="s">
        <v>729</v>
      </c>
      <c r="E1020" s="286" t="s">
        <v>832</v>
      </c>
      <c r="F1020" s="203" t="s">
        <v>717</v>
      </c>
      <c r="G1020" s="201">
        <v>0</v>
      </c>
      <c r="H1020" s="201">
        <v>7.5</v>
      </c>
      <c r="I1020" s="201">
        <f t="shared" ref="I1020:I1029" si="92">(G1020*H1020)/100</f>
        <v>0</v>
      </c>
      <c r="J1020" s="197"/>
    </row>
    <row r="1021" spans="1:10" ht="12.75" customHeight="1">
      <c r="A1021" s="227"/>
      <c r="B1021" s="227"/>
      <c r="C1021" s="227"/>
      <c r="D1021" s="227"/>
      <c r="E1021" s="227"/>
      <c r="F1021" s="204" t="s">
        <v>718</v>
      </c>
      <c r="G1021" s="201">
        <v>1</v>
      </c>
      <c r="H1021" s="201">
        <v>0.01</v>
      </c>
      <c r="I1021" s="201">
        <f t="shared" si="92"/>
        <v>1E-4</v>
      </c>
      <c r="J1021" s="197"/>
    </row>
    <row r="1022" spans="1:10" ht="12.75" customHeight="1">
      <c r="A1022" s="227"/>
      <c r="B1022" s="227"/>
      <c r="C1022" s="227"/>
      <c r="D1022" s="227"/>
      <c r="E1022" s="227"/>
      <c r="F1022" s="204" t="s">
        <v>719</v>
      </c>
      <c r="G1022" s="201">
        <v>0</v>
      </c>
      <c r="H1022" s="201">
        <v>7.5</v>
      </c>
      <c r="I1022" s="201">
        <f t="shared" si="92"/>
        <v>0</v>
      </c>
      <c r="J1022" s="197"/>
    </row>
    <row r="1023" spans="1:10" ht="12.75" customHeight="1">
      <c r="A1023" s="227"/>
      <c r="B1023" s="227"/>
      <c r="C1023" s="227"/>
      <c r="D1023" s="227"/>
      <c r="E1023" s="227"/>
      <c r="F1023" s="204" t="s">
        <v>720</v>
      </c>
      <c r="G1023" s="201">
        <v>0</v>
      </c>
      <c r="H1023" s="201">
        <v>0.5</v>
      </c>
      <c r="I1023" s="201">
        <f t="shared" si="92"/>
        <v>0</v>
      </c>
      <c r="J1023" s="197"/>
    </row>
    <row r="1024" spans="1:10" ht="12.75" customHeight="1">
      <c r="A1024" s="227"/>
      <c r="B1024" s="227"/>
      <c r="C1024" s="227"/>
      <c r="D1024" s="227"/>
      <c r="E1024" s="227"/>
      <c r="F1024" s="204" t="s">
        <v>721</v>
      </c>
      <c r="G1024" s="201">
        <v>0</v>
      </c>
      <c r="H1024" s="201">
        <v>0.5</v>
      </c>
      <c r="I1024" s="201">
        <f t="shared" si="92"/>
        <v>0</v>
      </c>
      <c r="J1024" s="197"/>
    </row>
    <row r="1025" spans="1:10" ht="12.75" customHeight="1">
      <c r="A1025" s="227"/>
      <c r="B1025" s="227"/>
      <c r="C1025" s="227"/>
      <c r="D1025" s="227"/>
      <c r="E1025" s="227"/>
      <c r="F1025" s="204" t="s">
        <v>722</v>
      </c>
      <c r="G1025" s="201">
        <v>0</v>
      </c>
      <c r="H1025" s="201">
        <v>0.25</v>
      </c>
      <c r="I1025" s="201">
        <f t="shared" si="92"/>
        <v>0</v>
      </c>
      <c r="J1025" s="197"/>
    </row>
    <row r="1026" spans="1:10" ht="12.75" customHeight="1">
      <c r="A1026" s="228"/>
      <c r="B1026" s="228"/>
      <c r="C1026" s="228"/>
      <c r="D1026" s="228"/>
      <c r="E1026" s="228"/>
      <c r="F1026" s="204" t="s">
        <v>723</v>
      </c>
      <c r="G1026" s="201">
        <v>3950</v>
      </c>
      <c r="H1026" s="201">
        <v>0.01</v>
      </c>
      <c r="I1026" s="201">
        <f t="shared" si="92"/>
        <v>0.39500000000000002</v>
      </c>
      <c r="J1026" s="197"/>
    </row>
    <row r="1027" spans="1:10" ht="12.75" customHeight="1">
      <c r="A1027" s="201"/>
      <c r="B1027" s="202"/>
      <c r="C1027" s="201"/>
      <c r="D1027" s="201"/>
      <c r="E1027" s="51"/>
      <c r="F1027" s="204" t="s">
        <v>725</v>
      </c>
      <c r="G1027" s="201">
        <v>0</v>
      </c>
      <c r="H1027" s="201">
        <v>0.01</v>
      </c>
      <c r="I1027" s="201">
        <f t="shared" si="92"/>
        <v>0</v>
      </c>
      <c r="J1027" s="197"/>
    </row>
    <row r="1028" spans="1:10" ht="12.75" customHeight="1">
      <c r="A1028" s="201"/>
      <c r="B1028" s="202"/>
      <c r="C1028" s="201"/>
      <c r="D1028" s="201"/>
      <c r="E1028" s="51"/>
      <c r="F1028" s="204" t="s">
        <v>726</v>
      </c>
      <c r="G1028" s="201">
        <v>0</v>
      </c>
      <c r="H1028" s="201"/>
      <c r="I1028" s="201">
        <f t="shared" si="92"/>
        <v>0</v>
      </c>
      <c r="J1028" s="197"/>
    </row>
    <row r="1029" spans="1:10" ht="12.75" customHeight="1">
      <c r="A1029" s="201"/>
      <c r="B1029" s="202"/>
      <c r="C1029" s="201"/>
      <c r="D1029" s="201"/>
      <c r="E1029" s="51"/>
      <c r="F1029" s="204" t="s">
        <v>727</v>
      </c>
      <c r="G1029" s="201">
        <v>0</v>
      </c>
      <c r="H1029" s="201"/>
      <c r="I1029" s="201">
        <f t="shared" si="92"/>
        <v>0</v>
      </c>
      <c r="J1029" s="197"/>
    </row>
    <row r="1030" spans="1:10" ht="12.75" customHeight="1">
      <c r="A1030" s="285" t="s">
        <v>244</v>
      </c>
      <c r="B1030" s="234"/>
      <c r="C1030" s="234"/>
      <c r="D1030" s="234"/>
      <c r="E1030" s="234"/>
      <c r="F1030" s="234"/>
      <c r="G1030" s="234"/>
      <c r="H1030" s="236"/>
      <c r="I1030" s="207">
        <f>SUM(I1020:I1029)</f>
        <v>0.39510000000000001</v>
      </c>
      <c r="J1030" s="197"/>
    </row>
    <row r="1031" spans="1:10" ht="12.75" customHeight="1">
      <c r="A1031" s="286">
        <v>31</v>
      </c>
      <c r="B1031" s="286" t="s">
        <v>240</v>
      </c>
      <c r="C1031" s="286" t="s">
        <v>714</v>
      </c>
      <c r="D1031" s="286" t="s">
        <v>729</v>
      </c>
      <c r="E1031" s="286" t="s">
        <v>833</v>
      </c>
      <c r="F1031" s="203" t="s">
        <v>717</v>
      </c>
      <c r="G1031" s="201">
        <v>0</v>
      </c>
      <c r="H1031" s="201">
        <v>7.5</v>
      </c>
      <c r="I1031" s="201">
        <f t="shared" ref="I1031:I1040" si="93">(G1031*H1031)/100</f>
        <v>0</v>
      </c>
      <c r="J1031" s="197"/>
    </row>
    <row r="1032" spans="1:10" ht="12.75" customHeight="1">
      <c r="A1032" s="227"/>
      <c r="B1032" s="227"/>
      <c r="C1032" s="227"/>
      <c r="D1032" s="227"/>
      <c r="E1032" s="227"/>
      <c r="F1032" s="204" t="s">
        <v>718</v>
      </c>
      <c r="G1032" s="201">
        <v>1</v>
      </c>
      <c r="H1032" s="201">
        <v>0.01</v>
      </c>
      <c r="I1032" s="201">
        <f t="shared" si="93"/>
        <v>1E-4</v>
      </c>
      <c r="J1032" s="197"/>
    </row>
    <row r="1033" spans="1:10" ht="12.75" customHeight="1">
      <c r="A1033" s="227"/>
      <c r="B1033" s="227"/>
      <c r="C1033" s="227"/>
      <c r="D1033" s="227"/>
      <c r="E1033" s="227"/>
      <c r="F1033" s="204" t="s">
        <v>719</v>
      </c>
      <c r="G1033" s="201">
        <v>0</v>
      </c>
      <c r="H1033" s="201">
        <v>7.5</v>
      </c>
      <c r="I1033" s="201">
        <f t="shared" si="93"/>
        <v>0</v>
      </c>
      <c r="J1033" s="197"/>
    </row>
    <row r="1034" spans="1:10" ht="12.75" customHeight="1">
      <c r="A1034" s="227"/>
      <c r="B1034" s="227"/>
      <c r="C1034" s="227"/>
      <c r="D1034" s="227"/>
      <c r="E1034" s="227"/>
      <c r="F1034" s="204" t="s">
        <v>720</v>
      </c>
      <c r="G1034" s="201">
        <v>0</v>
      </c>
      <c r="H1034" s="201">
        <v>0.5</v>
      </c>
      <c r="I1034" s="201">
        <f t="shared" si="93"/>
        <v>0</v>
      </c>
      <c r="J1034" s="197"/>
    </row>
    <row r="1035" spans="1:10" ht="12.75" customHeight="1">
      <c r="A1035" s="227"/>
      <c r="B1035" s="227"/>
      <c r="C1035" s="227"/>
      <c r="D1035" s="227"/>
      <c r="E1035" s="227"/>
      <c r="F1035" s="204" t="s">
        <v>721</v>
      </c>
      <c r="G1035" s="201">
        <v>0</v>
      </c>
      <c r="H1035" s="201">
        <v>0.5</v>
      </c>
      <c r="I1035" s="201">
        <f t="shared" si="93"/>
        <v>0</v>
      </c>
      <c r="J1035" s="197"/>
    </row>
    <row r="1036" spans="1:10" ht="12.75" customHeight="1">
      <c r="A1036" s="227"/>
      <c r="B1036" s="227"/>
      <c r="C1036" s="227"/>
      <c r="D1036" s="227"/>
      <c r="E1036" s="227"/>
      <c r="F1036" s="204" t="s">
        <v>722</v>
      </c>
      <c r="G1036" s="201">
        <v>1</v>
      </c>
      <c r="H1036" s="201">
        <v>0.25</v>
      </c>
      <c r="I1036" s="201">
        <f t="shared" si="93"/>
        <v>2.5000000000000001E-3</v>
      </c>
      <c r="J1036" s="197"/>
    </row>
    <row r="1037" spans="1:10" ht="12.75" customHeight="1">
      <c r="A1037" s="228"/>
      <c r="B1037" s="228"/>
      <c r="C1037" s="228"/>
      <c r="D1037" s="228"/>
      <c r="E1037" s="228"/>
      <c r="F1037" s="204" t="s">
        <v>723</v>
      </c>
      <c r="G1037" s="201">
        <v>4100</v>
      </c>
      <c r="H1037" s="201">
        <v>0.01</v>
      </c>
      <c r="I1037" s="201">
        <f t="shared" si="93"/>
        <v>0.41</v>
      </c>
      <c r="J1037" s="197"/>
    </row>
    <row r="1038" spans="1:10" ht="12.75" customHeight="1">
      <c r="A1038" s="201"/>
      <c r="B1038" s="202"/>
      <c r="C1038" s="201"/>
      <c r="D1038" s="201"/>
      <c r="E1038" s="51"/>
      <c r="F1038" s="204" t="s">
        <v>725</v>
      </c>
      <c r="G1038" s="201">
        <v>0</v>
      </c>
      <c r="H1038" s="201">
        <v>0.01</v>
      </c>
      <c r="I1038" s="201">
        <f t="shared" si="93"/>
        <v>0</v>
      </c>
      <c r="J1038" s="197"/>
    </row>
    <row r="1039" spans="1:10" ht="12.75" customHeight="1">
      <c r="A1039" s="201"/>
      <c r="B1039" s="202"/>
      <c r="C1039" s="201"/>
      <c r="D1039" s="201"/>
      <c r="E1039" s="51"/>
      <c r="F1039" s="204" t="s">
        <v>726</v>
      </c>
      <c r="G1039" s="201">
        <v>0</v>
      </c>
      <c r="H1039" s="201"/>
      <c r="I1039" s="201">
        <f t="shared" si="93"/>
        <v>0</v>
      </c>
      <c r="J1039" s="197"/>
    </row>
    <row r="1040" spans="1:10" ht="12.75" customHeight="1">
      <c r="A1040" s="201"/>
      <c r="B1040" s="202"/>
      <c r="C1040" s="201"/>
      <c r="D1040" s="201"/>
      <c r="E1040" s="51"/>
      <c r="F1040" s="204" t="s">
        <v>727</v>
      </c>
      <c r="G1040" s="201">
        <v>0</v>
      </c>
      <c r="H1040" s="201"/>
      <c r="I1040" s="201">
        <f t="shared" si="93"/>
        <v>0</v>
      </c>
      <c r="J1040" s="197"/>
    </row>
    <row r="1041" spans="1:10" ht="12.75" customHeight="1">
      <c r="A1041" s="285" t="s">
        <v>244</v>
      </c>
      <c r="B1041" s="234"/>
      <c r="C1041" s="234"/>
      <c r="D1041" s="234"/>
      <c r="E1041" s="234"/>
      <c r="F1041" s="234"/>
      <c r="G1041" s="234"/>
      <c r="H1041" s="236"/>
      <c r="I1041" s="207">
        <f>SUM(I1031:I1040)</f>
        <v>0.41259999999999997</v>
      </c>
      <c r="J1041" s="197"/>
    </row>
    <row r="1042" spans="1:10" ht="12.75" customHeight="1">
      <c r="A1042" s="286">
        <v>32</v>
      </c>
      <c r="B1042" s="286" t="s">
        <v>240</v>
      </c>
      <c r="C1042" s="286" t="s">
        <v>714</v>
      </c>
      <c r="D1042" s="286" t="s">
        <v>729</v>
      </c>
      <c r="E1042" s="286" t="s">
        <v>834</v>
      </c>
      <c r="F1042" s="203" t="s">
        <v>717</v>
      </c>
      <c r="G1042" s="201">
        <v>0</v>
      </c>
      <c r="H1042" s="201">
        <v>7.5</v>
      </c>
      <c r="I1042" s="201">
        <f t="shared" ref="I1042:I1051" si="94">(G1042*H1042)/100</f>
        <v>0</v>
      </c>
      <c r="J1042" s="197"/>
    </row>
    <row r="1043" spans="1:10" ht="12.75" customHeight="1">
      <c r="A1043" s="227"/>
      <c r="B1043" s="227"/>
      <c r="C1043" s="227"/>
      <c r="D1043" s="227"/>
      <c r="E1043" s="227"/>
      <c r="F1043" s="204" t="s">
        <v>718</v>
      </c>
      <c r="G1043" s="201">
        <v>1</v>
      </c>
      <c r="H1043" s="201">
        <v>0.01</v>
      </c>
      <c r="I1043" s="201">
        <f t="shared" si="94"/>
        <v>1E-4</v>
      </c>
      <c r="J1043" s="197"/>
    </row>
    <row r="1044" spans="1:10" ht="12.75" customHeight="1">
      <c r="A1044" s="227"/>
      <c r="B1044" s="227"/>
      <c r="C1044" s="227"/>
      <c r="D1044" s="227"/>
      <c r="E1044" s="227"/>
      <c r="F1044" s="204" t="s">
        <v>719</v>
      </c>
      <c r="G1044" s="201">
        <v>0</v>
      </c>
      <c r="H1044" s="201">
        <v>7.5</v>
      </c>
      <c r="I1044" s="201">
        <f t="shared" si="94"/>
        <v>0</v>
      </c>
      <c r="J1044" s="197"/>
    </row>
    <row r="1045" spans="1:10" ht="12.75" customHeight="1">
      <c r="A1045" s="227"/>
      <c r="B1045" s="227"/>
      <c r="C1045" s="227"/>
      <c r="D1045" s="227"/>
      <c r="E1045" s="227"/>
      <c r="F1045" s="204" t="s">
        <v>720</v>
      </c>
      <c r="G1045" s="201">
        <v>0</v>
      </c>
      <c r="H1045" s="201">
        <v>0.5</v>
      </c>
      <c r="I1045" s="201">
        <f t="shared" si="94"/>
        <v>0</v>
      </c>
      <c r="J1045" s="197"/>
    </row>
    <row r="1046" spans="1:10" ht="12.75" customHeight="1">
      <c r="A1046" s="227"/>
      <c r="B1046" s="227"/>
      <c r="C1046" s="227"/>
      <c r="D1046" s="227"/>
      <c r="E1046" s="227"/>
      <c r="F1046" s="204" t="s">
        <v>721</v>
      </c>
      <c r="G1046" s="201">
        <v>0</v>
      </c>
      <c r="H1046" s="201">
        <v>0.5</v>
      </c>
      <c r="I1046" s="201">
        <f t="shared" si="94"/>
        <v>0</v>
      </c>
      <c r="J1046" s="197"/>
    </row>
    <row r="1047" spans="1:10" ht="12.75" customHeight="1">
      <c r="A1047" s="227"/>
      <c r="B1047" s="227"/>
      <c r="C1047" s="227"/>
      <c r="D1047" s="227"/>
      <c r="E1047" s="227"/>
      <c r="F1047" s="204" t="s">
        <v>722</v>
      </c>
      <c r="G1047" s="201">
        <v>1</v>
      </c>
      <c r="H1047" s="201">
        <v>0.25</v>
      </c>
      <c r="I1047" s="201">
        <f t="shared" si="94"/>
        <v>2.5000000000000001E-3</v>
      </c>
      <c r="J1047" s="197"/>
    </row>
    <row r="1048" spans="1:10" ht="12.75" customHeight="1">
      <c r="A1048" s="228"/>
      <c r="B1048" s="228"/>
      <c r="C1048" s="228"/>
      <c r="D1048" s="228"/>
      <c r="E1048" s="228"/>
      <c r="F1048" s="204" t="s">
        <v>723</v>
      </c>
      <c r="G1048" s="201">
        <v>4300</v>
      </c>
      <c r="H1048" s="201">
        <v>0.01</v>
      </c>
      <c r="I1048" s="201">
        <f t="shared" si="94"/>
        <v>0.43</v>
      </c>
      <c r="J1048" s="197"/>
    </row>
    <row r="1049" spans="1:10" ht="12.75" customHeight="1">
      <c r="A1049" s="201"/>
      <c r="B1049" s="202"/>
      <c r="C1049" s="201"/>
      <c r="D1049" s="201"/>
      <c r="E1049" s="51"/>
      <c r="F1049" s="204" t="s">
        <v>725</v>
      </c>
      <c r="G1049" s="201">
        <v>0</v>
      </c>
      <c r="H1049" s="201">
        <v>0.01</v>
      </c>
      <c r="I1049" s="201">
        <f t="shared" si="94"/>
        <v>0</v>
      </c>
      <c r="J1049" s="197"/>
    </row>
    <row r="1050" spans="1:10" ht="12.75" customHeight="1">
      <c r="A1050" s="201"/>
      <c r="B1050" s="202"/>
      <c r="C1050" s="201"/>
      <c r="D1050" s="201"/>
      <c r="E1050" s="51"/>
      <c r="F1050" s="204" t="s">
        <v>726</v>
      </c>
      <c r="G1050" s="201">
        <v>0</v>
      </c>
      <c r="H1050" s="201"/>
      <c r="I1050" s="201">
        <f t="shared" si="94"/>
        <v>0</v>
      </c>
      <c r="J1050" s="197"/>
    </row>
    <row r="1051" spans="1:10" ht="12.75" customHeight="1">
      <c r="A1051" s="201"/>
      <c r="B1051" s="202"/>
      <c r="C1051" s="201"/>
      <c r="D1051" s="201"/>
      <c r="E1051" s="51"/>
      <c r="F1051" s="204" t="s">
        <v>727</v>
      </c>
      <c r="G1051" s="201">
        <v>0</v>
      </c>
      <c r="H1051" s="201"/>
      <c r="I1051" s="201">
        <f t="shared" si="94"/>
        <v>0</v>
      </c>
      <c r="J1051" s="197"/>
    </row>
    <row r="1052" spans="1:10" ht="12.75" customHeight="1">
      <c r="A1052" s="285" t="s">
        <v>244</v>
      </c>
      <c r="B1052" s="234"/>
      <c r="C1052" s="234"/>
      <c r="D1052" s="234"/>
      <c r="E1052" s="234"/>
      <c r="F1052" s="234"/>
      <c r="G1052" s="234"/>
      <c r="H1052" s="236"/>
      <c r="I1052" s="207">
        <f>SUM(I1042:I1051)</f>
        <v>0.43259999999999998</v>
      </c>
      <c r="J1052" s="197"/>
    </row>
    <row r="1053" spans="1:10" ht="12.75" customHeight="1">
      <c r="A1053" s="286">
        <v>33</v>
      </c>
      <c r="B1053" s="286" t="s">
        <v>240</v>
      </c>
      <c r="C1053" s="286" t="s">
        <v>714</v>
      </c>
      <c r="D1053" s="286" t="s">
        <v>729</v>
      </c>
      <c r="E1053" s="286" t="s">
        <v>835</v>
      </c>
      <c r="F1053" s="203" t="s">
        <v>717</v>
      </c>
      <c r="G1053" s="201">
        <v>0</v>
      </c>
      <c r="H1053" s="201">
        <v>7.5</v>
      </c>
      <c r="I1053" s="201">
        <f t="shared" ref="I1053:I1062" si="95">(G1053*H1053)/100</f>
        <v>0</v>
      </c>
      <c r="J1053" s="197"/>
    </row>
    <row r="1054" spans="1:10" ht="12.75" customHeight="1">
      <c r="A1054" s="227"/>
      <c r="B1054" s="227"/>
      <c r="C1054" s="227"/>
      <c r="D1054" s="227"/>
      <c r="E1054" s="227"/>
      <c r="F1054" s="204" t="s">
        <v>718</v>
      </c>
      <c r="G1054" s="201">
        <v>2</v>
      </c>
      <c r="H1054" s="201">
        <v>0.01</v>
      </c>
      <c r="I1054" s="201">
        <f t="shared" si="95"/>
        <v>2.0000000000000001E-4</v>
      </c>
      <c r="J1054" s="197"/>
    </row>
    <row r="1055" spans="1:10" ht="12.75" customHeight="1">
      <c r="A1055" s="227"/>
      <c r="B1055" s="227"/>
      <c r="C1055" s="227"/>
      <c r="D1055" s="227"/>
      <c r="E1055" s="227"/>
      <c r="F1055" s="204" t="s">
        <v>719</v>
      </c>
      <c r="G1055" s="201">
        <v>0</v>
      </c>
      <c r="H1055" s="201">
        <v>7.5</v>
      </c>
      <c r="I1055" s="201">
        <f t="shared" si="95"/>
        <v>0</v>
      </c>
      <c r="J1055" s="197"/>
    </row>
    <row r="1056" spans="1:10" ht="12.75" customHeight="1">
      <c r="A1056" s="227"/>
      <c r="B1056" s="227"/>
      <c r="C1056" s="227"/>
      <c r="D1056" s="227"/>
      <c r="E1056" s="227"/>
      <c r="F1056" s="204" t="s">
        <v>720</v>
      </c>
      <c r="G1056" s="201">
        <v>0</v>
      </c>
      <c r="H1056" s="201">
        <v>0.5</v>
      </c>
      <c r="I1056" s="201">
        <f t="shared" si="95"/>
        <v>0</v>
      </c>
      <c r="J1056" s="197"/>
    </row>
    <row r="1057" spans="1:10" ht="12.75" customHeight="1">
      <c r="A1057" s="227"/>
      <c r="B1057" s="227"/>
      <c r="C1057" s="227"/>
      <c r="D1057" s="227"/>
      <c r="E1057" s="227"/>
      <c r="F1057" s="204" t="s">
        <v>721</v>
      </c>
      <c r="G1057" s="201">
        <v>0</v>
      </c>
      <c r="H1057" s="201">
        <v>0.5</v>
      </c>
      <c r="I1057" s="201">
        <f t="shared" si="95"/>
        <v>0</v>
      </c>
      <c r="J1057" s="197"/>
    </row>
    <row r="1058" spans="1:10" ht="12.75" customHeight="1">
      <c r="A1058" s="227"/>
      <c r="B1058" s="227"/>
      <c r="C1058" s="227"/>
      <c r="D1058" s="227"/>
      <c r="E1058" s="227"/>
      <c r="F1058" s="204" t="s">
        <v>722</v>
      </c>
      <c r="G1058" s="201">
        <v>0</v>
      </c>
      <c r="H1058" s="201">
        <v>0.25</v>
      </c>
      <c r="I1058" s="201">
        <f t="shared" si="95"/>
        <v>0</v>
      </c>
      <c r="J1058" s="197"/>
    </row>
    <row r="1059" spans="1:10" ht="12.75" customHeight="1">
      <c r="A1059" s="228"/>
      <c r="B1059" s="228"/>
      <c r="C1059" s="228"/>
      <c r="D1059" s="228"/>
      <c r="E1059" s="228"/>
      <c r="F1059" s="204" t="s">
        <v>723</v>
      </c>
      <c r="G1059" s="201">
        <v>4200</v>
      </c>
      <c r="H1059" s="201">
        <v>0.01</v>
      </c>
      <c r="I1059" s="201">
        <f t="shared" si="95"/>
        <v>0.42</v>
      </c>
      <c r="J1059" s="197"/>
    </row>
    <row r="1060" spans="1:10" ht="12.75" customHeight="1">
      <c r="A1060" s="201"/>
      <c r="B1060" s="202"/>
      <c r="C1060" s="201"/>
      <c r="D1060" s="201"/>
      <c r="E1060" s="51"/>
      <c r="F1060" s="204" t="s">
        <v>725</v>
      </c>
      <c r="G1060" s="201">
        <v>0</v>
      </c>
      <c r="H1060" s="201">
        <v>0.01</v>
      </c>
      <c r="I1060" s="201">
        <f t="shared" si="95"/>
        <v>0</v>
      </c>
      <c r="J1060" s="197"/>
    </row>
    <row r="1061" spans="1:10" ht="12.75" customHeight="1">
      <c r="A1061" s="201"/>
      <c r="B1061" s="202"/>
      <c r="C1061" s="201"/>
      <c r="D1061" s="201"/>
      <c r="E1061" s="51"/>
      <c r="F1061" s="204" t="s">
        <v>726</v>
      </c>
      <c r="G1061" s="201">
        <v>0</v>
      </c>
      <c r="H1061" s="201"/>
      <c r="I1061" s="201">
        <f t="shared" si="95"/>
        <v>0</v>
      </c>
      <c r="J1061" s="197"/>
    </row>
    <row r="1062" spans="1:10" ht="12.75" customHeight="1">
      <c r="A1062" s="201"/>
      <c r="B1062" s="202"/>
      <c r="C1062" s="201"/>
      <c r="D1062" s="201"/>
      <c r="E1062" s="51"/>
      <c r="F1062" s="204" t="s">
        <v>727</v>
      </c>
      <c r="G1062" s="201">
        <v>0</v>
      </c>
      <c r="H1062" s="201"/>
      <c r="I1062" s="201">
        <f t="shared" si="95"/>
        <v>0</v>
      </c>
      <c r="J1062" s="197"/>
    </row>
    <row r="1063" spans="1:10" ht="12.75" customHeight="1">
      <c r="A1063" s="285" t="s">
        <v>244</v>
      </c>
      <c r="B1063" s="234"/>
      <c r="C1063" s="234"/>
      <c r="D1063" s="234"/>
      <c r="E1063" s="234"/>
      <c r="F1063" s="234"/>
      <c r="G1063" s="234"/>
      <c r="H1063" s="236"/>
      <c r="I1063" s="207">
        <f>SUM(I1053:I1062)</f>
        <v>0.42019999999999996</v>
      </c>
      <c r="J1063" s="197"/>
    </row>
    <row r="1064" spans="1:10" ht="12.75" customHeight="1">
      <c r="A1064" s="286">
        <v>34</v>
      </c>
      <c r="B1064" s="286" t="s">
        <v>240</v>
      </c>
      <c r="C1064" s="286" t="s">
        <v>714</v>
      </c>
      <c r="D1064" s="286" t="s">
        <v>729</v>
      </c>
      <c r="E1064" s="286" t="s">
        <v>836</v>
      </c>
      <c r="F1064" s="203" t="s">
        <v>717</v>
      </c>
      <c r="G1064" s="201">
        <v>0</v>
      </c>
      <c r="H1064" s="201">
        <v>7.5</v>
      </c>
      <c r="I1064" s="201">
        <f t="shared" ref="I1064:I1073" si="96">(G1064*H1064)/100</f>
        <v>0</v>
      </c>
      <c r="J1064" s="197"/>
    </row>
    <row r="1065" spans="1:10" ht="12.75" customHeight="1">
      <c r="A1065" s="227"/>
      <c r="B1065" s="227"/>
      <c r="C1065" s="227"/>
      <c r="D1065" s="227"/>
      <c r="E1065" s="227"/>
      <c r="F1065" s="204" t="s">
        <v>718</v>
      </c>
      <c r="G1065" s="201">
        <v>4</v>
      </c>
      <c r="H1065" s="201">
        <v>0.01</v>
      </c>
      <c r="I1065" s="201">
        <f t="shared" si="96"/>
        <v>4.0000000000000002E-4</v>
      </c>
      <c r="J1065" s="197"/>
    </row>
    <row r="1066" spans="1:10" ht="12.75" customHeight="1">
      <c r="A1066" s="227"/>
      <c r="B1066" s="227"/>
      <c r="C1066" s="227"/>
      <c r="D1066" s="227"/>
      <c r="E1066" s="227"/>
      <c r="F1066" s="204" t="s">
        <v>719</v>
      </c>
      <c r="G1066" s="201">
        <v>0</v>
      </c>
      <c r="H1066" s="201">
        <v>7.5</v>
      </c>
      <c r="I1066" s="201">
        <f t="shared" si="96"/>
        <v>0</v>
      </c>
      <c r="J1066" s="197"/>
    </row>
    <row r="1067" spans="1:10" ht="12.75" customHeight="1">
      <c r="A1067" s="227"/>
      <c r="B1067" s="227"/>
      <c r="C1067" s="227"/>
      <c r="D1067" s="227"/>
      <c r="E1067" s="227"/>
      <c r="F1067" s="204" t="s">
        <v>720</v>
      </c>
      <c r="G1067" s="201">
        <v>0</v>
      </c>
      <c r="H1067" s="201">
        <v>0.5</v>
      </c>
      <c r="I1067" s="201">
        <f t="shared" si="96"/>
        <v>0</v>
      </c>
      <c r="J1067" s="197"/>
    </row>
    <row r="1068" spans="1:10" ht="12.75" customHeight="1">
      <c r="A1068" s="227"/>
      <c r="B1068" s="227"/>
      <c r="C1068" s="227"/>
      <c r="D1068" s="227"/>
      <c r="E1068" s="227"/>
      <c r="F1068" s="204" t="s">
        <v>721</v>
      </c>
      <c r="G1068" s="201">
        <v>0</v>
      </c>
      <c r="H1068" s="201">
        <v>0.5</v>
      </c>
      <c r="I1068" s="201">
        <f t="shared" si="96"/>
        <v>0</v>
      </c>
      <c r="J1068" s="197"/>
    </row>
    <row r="1069" spans="1:10" ht="12.75" customHeight="1">
      <c r="A1069" s="227"/>
      <c r="B1069" s="227"/>
      <c r="C1069" s="227"/>
      <c r="D1069" s="227"/>
      <c r="E1069" s="227"/>
      <c r="F1069" s="204" t="s">
        <v>722</v>
      </c>
      <c r="G1069" s="201">
        <v>1</v>
      </c>
      <c r="H1069" s="201">
        <v>0.25</v>
      </c>
      <c r="I1069" s="201">
        <f t="shared" si="96"/>
        <v>2.5000000000000001E-3</v>
      </c>
      <c r="J1069" s="197"/>
    </row>
    <row r="1070" spans="1:10" ht="12.75" customHeight="1">
      <c r="A1070" s="228"/>
      <c r="B1070" s="228"/>
      <c r="C1070" s="228"/>
      <c r="D1070" s="228"/>
      <c r="E1070" s="228"/>
      <c r="F1070" s="204" t="s">
        <v>723</v>
      </c>
      <c r="G1070" s="201">
        <v>8000</v>
      </c>
      <c r="H1070" s="201">
        <v>0.01</v>
      </c>
      <c r="I1070" s="201">
        <f t="shared" si="96"/>
        <v>0.8</v>
      </c>
      <c r="J1070" s="197"/>
    </row>
    <row r="1071" spans="1:10" ht="12.75" customHeight="1">
      <c r="A1071" s="201"/>
      <c r="B1071" s="202"/>
      <c r="C1071" s="201"/>
      <c r="D1071" s="201"/>
      <c r="E1071" s="51"/>
      <c r="F1071" s="204" t="s">
        <v>725</v>
      </c>
      <c r="G1071" s="201">
        <v>0</v>
      </c>
      <c r="H1071" s="201">
        <v>0.01</v>
      </c>
      <c r="I1071" s="201">
        <f t="shared" si="96"/>
        <v>0</v>
      </c>
      <c r="J1071" s="197"/>
    </row>
    <row r="1072" spans="1:10" ht="12.75" customHeight="1">
      <c r="A1072" s="201"/>
      <c r="B1072" s="202"/>
      <c r="C1072" s="201"/>
      <c r="D1072" s="201"/>
      <c r="E1072" s="51"/>
      <c r="F1072" s="204" t="s">
        <v>726</v>
      </c>
      <c r="G1072" s="201">
        <v>0</v>
      </c>
      <c r="H1072" s="201"/>
      <c r="I1072" s="201">
        <f t="shared" si="96"/>
        <v>0</v>
      </c>
      <c r="J1072" s="197"/>
    </row>
    <row r="1073" spans="1:10" ht="12.75" customHeight="1">
      <c r="A1073" s="201"/>
      <c r="B1073" s="202"/>
      <c r="C1073" s="201"/>
      <c r="D1073" s="201"/>
      <c r="E1073" s="51"/>
      <c r="F1073" s="204" t="s">
        <v>727</v>
      </c>
      <c r="G1073" s="201">
        <v>0</v>
      </c>
      <c r="H1073" s="201"/>
      <c r="I1073" s="201">
        <f t="shared" si="96"/>
        <v>0</v>
      </c>
      <c r="J1073" s="197"/>
    </row>
    <row r="1074" spans="1:10" ht="12.75" customHeight="1">
      <c r="A1074" s="285" t="s">
        <v>244</v>
      </c>
      <c r="B1074" s="234"/>
      <c r="C1074" s="234"/>
      <c r="D1074" s="234"/>
      <c r="E1074" s="234"/>
      <c r="F1074" s="234"/>
      <c r="G1074" s="234"/>
      <c r="H1074" s="236"/>
      <c r="I1074" s="207">
        <f>SUM(I1064:I1073)</f>
        <v>0.80290000000000006</v>
      </c>
      <c r="J1074" s="197"/>
    </row>
    <row r="1075" spans="1:10" ht="12.75" customHeight="1">
      <c r="A1075" s="286">
        <v>35</v>
      </c>
      <c r="B1075" s="286" t="s">
        <v>240</v>
      </c>
      <c r="C1075" s="286" t="s">
        <v>714</v>
      </c>
      <c r="D1075" s="286" t="s">
        <v>729</v>
      </c>
      <c r="E1075" s="286" t="s">
        <v>837</v>
      </c>
      <c r="F1075" s="203" t="s">
        <v>717</v>
      </c>
      <c r="G1075" s="201">
        <v>0</v>
      </c>
      <c r="H1075" s="201">
        <v>7.5</v>
      </c>
      <c r="I1075" s="201">
        <f t="shared" ref="I1075:I1084" si="97">(G1075*H1075)/100</f>
        <v>0</v>
      </c>
      <c r="J1075" s="197"/>
    </row>
    <row r="1076" spans="1:10" ht="12.75" customHeight="1">
      <c r="A1076" s="227"/>
      <c r="B1076" s="227"/>
      <c r="C1076" s="227"/>
      <c r="D1076" s="227"/>
      <c r="E1076" s="227"/>
      <c r="F1076" s="204" t="s">
        <v>718</v>
      </c>
      <c r="G1076" s="201">
        <v>2</v>
      </c>
      <c r="H1076" s="201">
        <v>0.01</v>
      </c>
      <c r="I1076" s="201">
        <f t="shared" si="97"/>
        <v>2.0000000000000001E-4</v>
      </c>
      <c r="J1076" s="197"/>
    </row>
    <row r="1077" spans="1:10" ht="12.75" customHeight="1">
      <c r="A1077" s="227"/>
      <c r="B1077" s="227"/>
      <c r="C1077" s="227"/>
      <c r="D1077" s="227"/>
      <c r="E1077" s="227"/>
      <c r="F1077" s="204" t="s">
        <v>719</v>
      </c>
      <c r="G1077" s="201">
        <v>0</v>
      </c>
      <c r="H1077" s="201">
        <v>7.5</v>
      </c>
      <c r="I1077" s="201">
        <f t="shared" si="97"/>
        <v>0</v>
      </c>
      <c r="J1077" s="197"/>
    </row>
    <row r="1078" spans="1:10" ht="12.75" customHeight="1">
      <c r="A1078" s="227"/>
      <c r="B1078" s="227"/>
      <c r="C1078" s="227"/>
      <c r="D1078" s="227"/>
      <c r="E1078" s="227"/>
      <c r="F1078" s="204" t="s">
        <v>720</v>
      </c>
      <c r="G1078" s="201">
        <v>0</v>
      </c>
      <c r="H1078" s="201">
        <v>0.5</v>
      </c>
      <c r="I1078" s="201">
        <f t="shared" si="97"/>
        <v>0</v>
      </c>
      <c r="J1078" s="197"/>
    </row>
    <row r="1079" spans="1:10" ht="12.75" customHeight="1">
      <c r="A1079" s="227"/>
      <c r="B1079" s="227"/>
      <c r="C1079" s="227"/>
      <c r="D1079" s="227"/>
      <c r="E1079" s="227"/>
      <c r="F1079" s="204" t="s">
        <v>721</v>
      </c>
      <c r="G1079" s="201">
        <v>0</v>
      </c>
      <c r="H1079" s="201">
        <v>0.5</v>
      </c>
      <c r="I1079" s="201">
        <f t="shared" si="97"/>
        <v>0</v>
      </c>
      <c r="J1079" s="197"/>
    </row>
    <row r="1080" spans="1:10" ht="12.75" customHeight="1">
      <c r="A1080" s="227"/>
      <c r="B1080" s="227"/>
      <c r="C1080" s="227"/>
      <c r="D1080" s="227"/>
      <c r="E1080" s="227"/>
      <c r="F1080" s="204" t="s">
        <v>722</v>
      </c>
      <c r="G1080" s="201">
        <v>0</v>
      </c>
      <c r="H1080" s="201">
        <v>0.25</v>
      </c>
      <c r="I1080" s="201">
        <f t="shared" si="97"/>
        <v>0</v>
      </c>
      <c r="J1080" s="197"/>
    </row>
    <row r="1081" spans="1:10" ht="12.75" customHeight="1">
      <c r="A1081" s="228"/>
      <c r="B1081" s="228"/>
      <c r="C1081" s="228"/>
      <c r="D1081" s="228"/>
      <c r="E1081" s="228"/>
      <c r="F1081" s="204" t="s">
        <v>723</v>
      </c>
      <c r="G1081" s="201">
        <v>3800</v>
      </c>
      <c r="H1081" s="201">
        <v>0.01</v>
      </c>
      <c r="I1081" s="201">
        <f t="shared" si="97"/>
        <v>0.38</v>
      </c>
      <c r="J1081" s="197"/>
    </row>
    <row r="1082" spans="1:10" ht="12.75" customHeight="1">
      <c r="A1082" s="201"/>
      <c r="B1082" s="202"/>
      <c r="C1082" s="201"/>
      <c r="D1082" s="201"/>
      <c r="E1082" s="51"/>
      <c r="F1082" s="204" t="s">
        <v>725</v>
      </c>
      <c r="G1082" s="201">
        <v>0</v>
      </c>
      <c r="H1082" s="201">
        <v>0.01</v>
      </c>
      <c r="I1082" s="201">
        <f t="shared" si="97"/>
        <v>0</v>
      </c>
      <c r="J1082" s="197"/>
    </row>
    <row r="1083" spans="1:10" ht="12.75" customHeight="1">
      <c r="A1083" s="201"/>
      <c r="B1083" s="202"/>
      <c r="C1083" s="201"/>
      <c r="D1083" s="201"/>
      <c r="E1083" s="51"/>
      <c r="F1083" s="204" t="s">
        <v>726</v>
      </c>
      <c r="G1083" s="201">
        <v>0</v>
      </c>
      <c r="H1083" s="201"/>
      <c r="I1083" s="201">
        <f t="shared" si="97"/>
        <v>0</v>
      </c>
      <c r="J1083" s="197"/>
    </row>
    <row r="1084" spans="1:10" ht="12.75" customHeight="1">
      <c r="A1084" s="201"/>
      <c r="B1084" s="202"/>
      <c r="C1084" s="201"/>
      <c r="D1084" s="201"/>
      <c r="E1084" s="51"/>
      <c r="F1084" s="204" t="s">
        <v>727</v>
      </c>
      <c r="G1084" s="201">
        <v>0</v>
      </c>
      <c r="H1084" s="201"/>
      <c r="I1084" s="201">
        <f t="shared" si="97"/>
        <v>0</v>
      </c>
      <c r="J1084" s="197"/>
    </row>
    <row r="1085" spans="1:10" ht="12.75" customHeight="1">
      <c r="A1085" s="285" t="s">
        <v>244</v>
      </c>
      <c r="B1085" s="234"/>
      <c r="C1085" s="234"/>
      <c r="D1085" s="234"/>
      <c r="E1085" s="234"/>
      <c r="F1085" s="234"/>
      <c r="G1085" s="234"/>
      <c r="H1085" s="236"/>
      <c r="I1085" s="207">
        <f>SUM(I1075:I1084)</f>
        <v>0.38019999999999998</v>
      </c>
      <c r="J1085" s="197"/>
    </row>
    <row r="1086" spans="1:10" ht="12.75" customHeight="1">
      <c r="A1086" s="286">
        <v>36</v>
      </c>
      <c r="B1086" s="286" t="s">
        <v>240</v>
      </c>
      <c r="C1086" s="286" t="s">
        <v>714</v>
      </c>
      <c r="D1086" s="286" t="s">
        <v>729</v>
      </c>
      <c r="E1086" s="286" t="s">
        <v>838</v>
      </c>
      <c r="F1086" s="203" t="s">
        <v>717</v>
      </c>
      <c r="G1086" s="201">
        <v>0</v>
      </c>
      <c r="H1086" s="201">
        <v>7.5</v>
      </c>
      <c r="I1086" s="201">
        <f t="shared" ref="I1086:I1095" si="98">(G1086*H1086)/100</f>
        <v>0</v>
      </c>
      <c r="J1086" s="197"/>
    </row>
    <row r="1087" spans="1:10" ht="12.75" customHeight="1">
      <c r="A1087" s="227"/>
      <c r="B1087" s="227"/>
      <c r="C1087" s="227"/>
      <c r="D1087" s="227"/>
      <c r="E1087" s="227"/>
      <c r="F1087" s="204" t="s">
        <v>718</v>
      </c>
      <c r="G1087" s="201">
        <v>1</v>
      </c>
      <c r="H1087" s="201">
        <v>0.01</v>
      </c>
      <c r="I1087" s="201">
        <f t="shared" si="98"/>
        <v>1E-4</v>
      </c>
      <c r="J1087" s="197"/>
    </row>
    <row r="1088" spans="1:10" ht="12.75" customHeight="1">
      <c r="A1088" s="227"/>
      <c r="B1088" s="227"/>
      <c r="C1088" s="227"/>
      <c r="D1088" s="227"/>
      <c r="E1088" s="227"/>
      <c r="F1088" s="204" t="s">
        <v>719</v>
      </c>
      <c r="G1088" s="201">
        <v>0</v>
      </c>
      <c r="H1088" s="201">
        <v>7.5</v>
      </c>
      <c r="I1088" s="201">
        <f t="shared" si="98"/>
        <v>0</v>
      </c>
      <c r="J1088" s="197"/>
    </row>
    <row r="1089" spans="1:10" ht="12.75" customHeight="1">
      <c r="A1089" s="227"/>
      <c r="B1089" s="227"/>
      <c r="C1089" s="227"/>
      <c r="D1089" s="227"/>
      <c r="E1089" s="227"/>
      <c r="F1089" s="204" t="s">
        <v>720</v>
      </c>
      <c r="G1089" s="201">
        <v>0</v>
      </c>
      <c r="H1089" s="201">
        <v>0.5</v>
      </c>
      <c r="I1089" s="201">
        <f t="shared" si="98"/>
        <v>0</v>
      </c>
      <c r="J1089" s="197"/>
    </row>
    <row r="1090" spans="1:10" ht="12.75" customHeight="1">
      <c r="A1090" s="227"/>
      <c r="B1090" s="227"/>
      <c r="C1090" s="227"/>
      <c r="D1090" s="227"/>
      <c r="E1090" s="227"/>
      <c r="F1090" s="204" t="s">
        <v>721</v>
      </c>
      <c r="G1090" s="201">
        <v>0</v>
      </c>
      <c r="H1090" s="201">
        <v>0.5</v>
      </c>
      <c r="I1090" s="201">
        <f t="shared" si="98"/>
        <v>0</v>
      </c>
      <c r="J1090" s="197"/>
    </row>
    <row r="1091" spans="1:10" ht="12.75" customHeight="1">
      <c r="A1091" s="227"/>
      <c r="B1091" s="227"/>
      <c r="C1091" s="227"/>
      <c r="D1091" s="227"/>
      <c r="E1091" s="227"/>
      <c r="F1091" s="204" t="s">
        <v>722</v>
      </c>
      <c r="G1091" s="201">
        <v>0</v>
      </c>
      <c r="H1091" s="201">
        <v>0.25</v>
      </c>
      <c r="I1091" s="201">
        <f t="shared" si="98"/>
        <v>0</v>
      </c>
      <c r="J1091" s="197"/>
    </row>
    <row r="1092" spans="1:10" ht="12.75" customHeight="1">
      <c r="A1092" s="228"/>
      <c r="B1092" s="228"/>
      <c r="C1092" s="228"/>
      <c r="D1092" s="228"/>
      <c r="E1092" s="228"/>
      <c r="F1092" s="204" t="s">
        <v>723</v>
      </c>
      <c r="G1092" s="201">
        <v>3900</v>
      </c>
      <c r="H1092" s="201">
        <v>0.01</v>
      </c>
      <c r="I1092" s="201">
        <f t="shared" si="98"/>
        <v>0.39</v>
      </c>
      <c r="J1092" s="197"/>
    </row>
    <row r="1093" spans="1:10" ht="12.75" customHeight="1">
      <c r="A1093" s="201"/>
      <c r="B1093" s="202"/>
      <c r="C1093" s="201"/>
      <c r="D1093" s="201"/>
      <c r="E1093" s="51"/>
      <c r="F1093" s="204" t="s">
        <v>725</v>
      </c>
      <c r="G1093" s="201">
        <v>0</v>
      </c>
      <c r="H1093" s="201">
        <v>0.01</v>
      </c>
      <c r="I1093" s="201">
        <f t="shared" si="98"/>
        <v>0</v>
      </c>
      <c r="J1093" s="197"/>
    </row>
    <row r="1094" spans="1:10" ht="12.75" customHeight="1">
      <c r="A1094" s="201"/>
      <c r="B1094" s="202"/>
      <c r="C1094" s="201"/>
      <c r="D1094" s="201"/>
      <c r="E1094" s="51"/>
      <c r="F1094" s="204" t="s">
        <v>726</v>
      </c>
      <c r="G1094" s="201">
        <v>0</v>
      </c>
      <c r="H1094" s="201"/>
      <c r="I1094" s="201">
        <f t="shared" si="98"/>
        <v>0</v>
      </c>
      <c r="J1094" s="197"/>
    </row>
    <row r="1095" spans="1:10" ht="12.75" customHeight="1">
      <c r="A1095" s="201"/>
      <c r="B1095" s="202"/>
      <c r="C1095" s="201"/>
      <c r="D1095" s="201"/>
      <c r="E1095" s="51"/>
      <c r="F1095" s="204" t="s">
        <v>727</v>
      </c>
      <c r="G1095" s="201">
        <v>0</v>
      </c>
      <c r="H1095" s="201"/>
      <c r="I1095" s="201">
        <f t="shared" si="98"/>
        <v>0</v>
      </c>
      <c r="J1095" s="197"/>
    </row>
    <row r="1096" spans="1:10" ht="12.75" customHeight="1">
      <c r="A1096" s="285" t="s">
        <v>244</v>
      </c>
      <c r="B1096" s="234"/>
      <c r="C1096" s="234"/>
      <c r="D1096" s="234"/>
      <c r="E1096" s="234"/>
      <c r="F1096" s="234"/>
      <c r="G1096" s="234"/>
      <c r="H1096" s="236"/>
      <c r="I1096" s="207">
        <f>SUM(I1086:I1095)</f>
        <v>0.3901</v>
      </c>
      <c r="J1096" s="197"/>
    </row>
    <row r="1097" spans="1:10" ht="12.75" customHeight="1">
      <c r="A1097" s="286">
        <v>37</v>
      </c>
      <c r="B1097" s="286" t="s">
        <v>240</v>
      </c>
      <c r="C1097" s="286" t="s">
        <v>714</v>
      </c>
      <c r="D1097" s="286" t="s">
        <v>729</v>
      </c>
      <c r="E1097" s="286" t="s">
        <v>839</v>
      </c>
      <c r="F1097" s="203" t="s">
        <v>717</v>
      </c>
      <c r="G1097" s="201">
        <v>0</v>
      </c>
      <c r="H1097" s="201">
        <v>7.5</v>
      </c>
      <c r="I1097" s="201">
        <f t="shared" ref="I1097:I1106" si="99">(G1097*H1097)/100</f>
        <v>0</v>
      </c>
      <c r="J1097" s="197"/>
    </row>
    <row r="1098" spans="1:10" ht="12.75" customHeight="1">
      <c r="A1098" s="227"/>
      <c r="B1098" s="227"/>
      <c r="C1098" s="227"/>
      <c r="D1098" s="227"/>
      <c r="E1098" s="227"/>
      <c r="F1098" s="204" t="s">
        <v>718</v>
      </c>
      <c r="G1098" s="201">
        <v>1</v>
      </c>
      <c r="H1098" s="201">
        <v>0.01</v>
      </c>
      <c r="I1098" s="201">
        <f t="shared" si="99"/>
        <v>1E-4</v>
      </c>
      <c r="J1098" s="197"/>
    </row>
    <row r="1099" spans="1:10" ht="12.75" customHeight="1">
      <c r="A1099" s="227"/>
      <c r="B1099" s="227"/>
      <c r="C1099" s="227"/>
      <c r="D1099" s="227"/>
      <c r="E1099" s="227"/>
      <c r="F1099" s="204" t="s">
        <v>719</v>
      </c>
      <c r="G1099" s="201">
        <v>0</v>
      </c>
      <c r="H1099" s="201">
        <v>7.5</v>
      </c>
      <c r="I1099" s="201">
        <f t="shared" si="99"/>
        <v>0</v>
      </c>
      <c r="J1099" s="197"/>
    </row>
    <row r="1100" spans="1:10" ht="12.75" customHeight="1">
      <c r="A1100" s="227"/>
      <c r="B1100" s="227"/>
      <c r="C1100" s="227"/>
      <c r="D1100" s="227"/>
      <c r="E1100" s="227"/>
      <c r="F1100" s="204" t="s">
        <v>720</v>
      </c>
      <c r="G1100" s="201">
        <v>0</v>
      </c>
      <c r="H1100" s="201">
        <v>0.5</v>
      </c>
      <c r="I1100" s="201">
        <f t="shared" si="99"/>
        <v>0</v>
      </c>
      <c r="J1100" s="197"/>
    </row>
    <row r="1101" spans="1:10" ht="12.75" customHeight="1">
      <c r="A1101" s="227"/>
      <c r="B1101" s="227"/>
      <c r="C1101" s="227"/>
      <c r="D1101" s="227"/>
      <c r="E1101" s="227"/>
      <c r="F1101" s="204" t="s">
        <v>721</v>
      </c>
      <c r="G1101" s="201">
        <v>0</v>
      </c>
      <c r="H1101" s="201">
        <v>0.5</v>
      </c>
      <c r="I1101" s="201">
        <f t="shared" si="99"/>
        <v>0</v>
      </c>
      <c r="J1101" s="197"/>
    </row>
    <row r="1102" spans="1:10" ht="12.75" customHeight="1">
      <c r="A1102" s="227"/>
      <c r="B1102" s="227"/>
      <c r="C1102" s="227"/>
      <c r="D1102" s="227"/>
      <c r="E1102" s="227"/>
      <c r="F1102" s="204" t="s">
        <v>722</v>
      </c>
      <c r="G1102" s="201">
        <v>0</v>
      </c>
      <c r="H1102" s="201">
        <v>0.25</v>
      </c>
      <c r="I1102" s="201">
        <f t="shared" si="99"/>
        <v>0</v>
      </c>
      <c r="J1102" s="197"/>
    </row>
    <row r="1103" spans="1:10" ht="12.75" customHeight="1">
      <c r="A1103" s="228"/>
      <c r="B1103" s="228"/>
      <c r="C1103" s="228"/>
      <c r="D1103" s="228"/>
      <c r="E1103" s="228"/>
      <c r="F1103" s="204" t="s">
        <v>723</v>
      </c>
      <c r="G1103" s="201">
        <v>3900</v>
      </c>
      <c r="H1103" s="201">
        <v>0.01</v>
      </c>
      <c r="I1103" s="201">
        <f t="shared" si="99"/>
        <v>0.39</v>
      </c>
      <c r="J1103" s="197"/>
    </row>
    <row r="1104" spans="1:10" ht="12.75" customHeight="1">
      <c r="A1104" s="201"/>
      <c r="B1104" s="202"/>
      <c r="C1104" s="201"/>
      <c r="D1104" s="201"/>
      <c r="E1104" s="51"/>
      <c r="F1104" s="204" t="s">
        <v>725</v>
      </c>
      <c r="G1104" s="201">
        <v>0</v>
      </c>
      <c r="H1104" s="201">
        <v>0.01</v>
      </c>
      <c r="I1104" s="201">
        <f t="shared" si="99"/>
        <v>0</v>
      </c>
      <c r="J1104" s="197"/>
    </row>
    <row r="1105" spans="1:10" ht="12.75" customHeight="1">
      <c r="A1105" s="201"/>
      <c r="B1105" s="202"/>
      <c r="C1105" s="201"/>
      <c r="D1105" s="201"/>
      <c r="E1105" s="51"/>
      <c r="F1105" s="204" t="s">
        <v>726</v>
      </c>
      <c r="G1105" s="201">
        <v>0</v>
      </c>
      <c r="H1105" s="201"/>
      <c r="I1105" s="201">
        <f t="shared" si="99"/>
        <v>0</v>
      </c>
      <c r="J1105" s="197"/>
    </row>
    <row r="1106" spans="1:10" ht="12.75" customHeight="1">
      <c r="A1106" s="201"/>
      <c r="B1106" s="202"/>
      <c r="C1106" s="201"/>
      <c r="D1106" s="201"/>
      <c r="E1106" s="51"/>
      <c r="F1106" s="204" t="s">
        <v>727</v>
      </c>
      <c r="G1106" s="201">
        <v>0</v>
      </c>
      <c r="H1106" s="201"/>
      <c r="I1106" s="201">
        <f t="shared" si="99"/>
        <v>0</v>
      </c>
      <c r="J1106" s="197"/>
    </row>
    <row r="1107" spans="1:10" ht="12.75" customHeight="1">
      <c r="A1107" s="285" t="s">
        <v>244</v>
      </c>
      <c r="B1107" s="234"/>
      <c r="C1107" s="234"/>
      <c r="D1107" s="234"/>
      <c r="E1107" s="234"/>
      <c r="F1107" s="234"/>
      <c r="G1107" s="234"/>
      <c r="H1107" s="236"/>
      <c r="I1107" s="207">
        <f>SUM(I1097:I1106)</f>
        <v>0.3901</v>
      </c>
      <c r="J1107" s="197"/>
    </row>
    <row r="1108" spans="1:10" ht="12.75" customHeight="1">
      <c r="A1108" s="286">
        <v>38</v>
      </c>
      <c r="B1108" s="286" t="s">
        <v>240</v>
      </c>
      <c r="C1108" s="286" t="s">
        <v>714</v>
      </c>
      <c r="D1108" s="286" t="s">
        <v>729</v>
      </c>
      <c r="E1108" s="286" t="s">
        <v>840</v>
      </c>
      <c r="F1108" s="203" t="s">
        <v>717</v>
      </c>
      <c r="G1108" s="201">
        <v>0</v>
      </c>
      <c r="H1108" s="201">
        <v>7.5</v>
      </c>
      <c r="I1108" s="201">
        <f t="shared" ref="I1108:I1117" si="100">(G1108*H1108)/100</f>
        <v>0</v>
      </c>
      <c r="J1108" s="197"/>
    </row>
    <row r="1109" spans="1:10" ht="12.75" customHeight="1">
      <c r="A1109" s="227"/>
      <c r="B1109" s="227"/>
      <c r="C1109" s="227"/>
      <c r="D1109" s="227"/>
      <c r="E1109" s="227"/>
      <c r="F1109" s="204" t="s">
        <v>718</v>
      </c>
      <c r="G1109" s="201">
        <v>2</v>
      </c>
      <c r="H1109" s="201">
        <v>0.01</v>
      </c>
      <c r="I1109" s="201">
        <f t="shared" si="100"/>
        <v>2.0000000000000001E-4</v>
      </c>
      <c r="J1109" s="197"/>
    </row>
    <row r="1110" spans="1:10" ht="12.75" customHeight="1">
      <c r="A1110" s="227"/>
      <c r="B1110" s="227"/>
      <c r="C1110" s="227"/>
      <c r="D1110" s="227"/>
      <c r="E1110" s="227"/>
      <c r="F1110" s="204" t="s">
        <v>719</v>
      </c>
      <c r="G1110" s="201">
        <v>0</v>
      </c>
      <c r="H1110" s="201">
        <v>7.5</v>
      </c>
      <c r="I1110" s="201">
        <f t="shared" si="100"/>
        <v>0</v>
      </c>
      <c r="J1110" s="197"/>
    </row>
    <row r="1111" spans="1:10" ht="12.75" customHeight="1">
      <c r="A1111" s="227"/>
      <c r="B1111" s="227"/>
      <c r="C1111" s="227"/>
      <c r="D1111" s="227"/>
      <c r="E1111" s="227"/>
      <c r="F1111" s="204" t="s">
        <v>720</v>
      </c>
      <c r="G1111" s="201">
        <v>0</v>
      </c>
      <c r="H1111" s="201">
        <v>0.5</v>
      </c>
      <c r="I1111" s="201">
        <f t="shared" si="100"/>
        <v>0</v>
      </c>
      <c r="J1111" s="197"/>
    </row>
    <row r="1112" spans="1:10" ht="12.75" customHeight="1">
      <c r="A1112" s="227"/>
      <c r="B1112" s="227"/>
      <c r="C1112" s="227"/>
      <c r="D1112" s="227"/>
      <c r="E1112" s="227"/>
      <c r="F1112" s="204" t="s">
        <v>721</v>
      </c>
      <c r="G1112" s="201">
        <v>0</v>
      </c>
      <c r="H1112" s="201">
        <v>0.5</v>
      </c>
      <c r="I1112" s="201">
        <f t="shared" si="100"/>
        <v>0</v>
      </c>
      <c r="J1112" s="197"/>
    </row>
    <row r="1113" spans="1:10" ht="12.75" customHeight="1">
      <c r="A1113" s="227"/>
      <c r="B1113" s="227"/>
      <c r="C1113" s="227"/>
      <c r="D1113" s="227"/>
      <c r="E1113" s="227"/>
      <c r="F1113" s="204" t="s">
        <v>722</v>
      </c>
      <c r="G1113" s="201">
        <v>1</v>
      </c>
      <c r="H1113" s="201">
        <v>0.25</v>
      </c>
      <c r="I1113" s="201">
        <f t="shared" si="100"/>
        <v>2.5000000000000001E-3</v>
      </c>
      <c r="J1113" s="197"/>
    </row>
    <row r="1114" spans="1:10" ht="12.75" customHeight="1">
      <c r="A1114" s="228"/>
      <c r="B1114" s="228"/>
      <c r="C1114" s="228"/>
      <c r="D1114" s="228"/>
      <c r="E1114" s="228"/>
      <c r="F1114" s="204" t="s">
        <v>723</v>
      </c>
      <c r="G1114" s="201">
        <v>4500</v>
      </c>
      <c r="H1114" s="201">
        <v>0.01</v>
      </c>
      <c r="I1114" s="201">
        <f t="shared" si="100"/>
        <v>0.45</v>
      </c>
      <c r="J1114" s="197"/>
    </row>
    <row r="1115" spans="1:10" ht="12.75" customHeight="1">
      <c r="A1115" s="201"/>
      <c r="B1115" s="202"/>
      <c r="C1115" s="201"/>
      <c r="D1115" s="201"/>
      <c r="E1115" s="51"/>
      <c r="F1115" s="204" t="s">
        <v>725</v>
      </c>
      <c r="G1115" s="201">
        <v>0</v>
      </c>
      <c r="H1115" s="201">
        <v>0.01</v>
      </c>
      <c r="I1115" s="201">
        <f t="shared" si="100"/>
        <v>0</v>
      </c>
      <c r="J1115" s="197"/>
    </row>
    <row r="1116" spans="1:10" ht="12.75" customHeight="1">
      <c r="A1116" s="201"/>
      <c r="B1116" s="202"/>
      <c r="C1116" s="201"/>
      <c r="D1116" s="201"/>
      <c r="E1116" s="51"/>
      <c r="F1116" s="204" t="s">
        <v>726</v>
      </c>
      <c r="G1116" s="201">
        <v>0</v>
      </c>
      <c r="H1116" s="201"/>
      <c r="I1116" s="201">
        <f t="shared" si="100"/>
        <v>0</v>
      </c>
      <c r="J1116" s="197"/>
    </row>
    <row r="1117" spans="1:10" ht="12.75" customHeight="1">
      <c r="A1117" s="201"/>
      <c r="B1117" s="202"/>
      <c r="C1117" s="201"/>
      <c r="D1117" s="201"/>
      <c r="E1117" s="51"/>
      <c r="F1117" s="204" t="s">
        <v>727</v>
      </c>
      <c r="G1117" s="201">
        <v>0</v>
      </c>
      <c r="H1117" s="201"/>
      <c r="I1117" s="201">
        <f t="shared" si="100"/>
        <v>0</v>
      </c>
      <c r="J1117" s="197"/>
    </row>
    <row r="1118" spans="1:10" ht="12.75" customHeight="1">
      <c r="A1118" s="285" t="s">
        <v>244</v>
      </c>
      <c r="B1118" s="234"/>
      <c r="C1118" s="234"/>
      <c r="D1118" s="234"/>
      <c r="E1118" s="234"/>
      <c r="F1118" s="234"/>
      <c r="G1118" s="234"/>
      <c r="H1118" s="236"/>
      <c r="I1118" s="207">
        <f>SUM(I1108:I1117)</f>
        <v>0.45269999999999999</v>
      </c>
      <c r="J1118" s="197"/>
    </row>
    <row r="1119" spans="1:10" ht="12.75" customHeight="1">
      <c r="A1119" s="286">
        <v>39</v>
      </c>
      <c r="B1119" s="286" t="s">
        <v>240</v>
      </c>
      <c r="C1119" s="286" t="s">
        <v>714</v>
      </c>
      <c r="D1119" s="286" t="s">
        <v>729</v>
      </c>
      <c r="E1119" s="286" t="s">
        <v>841</v>
      </c>
      <c r="F1119" s="203" t="s">
        <v>717</v>
      </c>
      <c r="G1119" s="201">
        <v>0</v>
      </c>
      <c r="H1119" s="201">
        <v>7.5</v>
      </c>
      <c r="I1119" s="201">
        <f t="shared" ref="I1119:I1128" si="101">(G1119*H1119)/100</f>
        <v>0</v>
      </c>
      <c r="J1119" s="197"/>
    </row>
    <row r="1120" spans="1:10" ht="12.75" customHeight="1">
      <c r="A1120" s="227"/>
      <c r="B1120" s="227"/>
      <c r="C1120" s="227"/>
      <c r="D1120" s="227"/>
      <c r="E1120" s="227"/>
      <c r="F1120" s="204" t="s">
        <v>718</v>
      </c>
      <c r="G1120" s="201">
        <v>0</v>
      </c>
      <c r="H1120" s="201">
        <v>0.01</v>
      </c>
      <c r="I1120" s="201">
        <f t="shared" si="101"/>
        <v>0</v>
      </c>
      <c r="J1120" s="197"/>
    </row>
    <row r="1121" spans="1:10" ht="12.75" customHeight="1">
      <c r="A1121" s="227"/>
      <c r="B1121" s="227"/>
      <c r="C1121" s="227"/>
      <c r="D1121" s="227"/>
      <c r="E1121" s="227"/>
      <c r="F1121" s="204" t="s">
        <v>719</v>
      </c>
      <c r="G1121" s="201">
        <v>0</v>
      </c>
      <c r="H1121" s="201">
        <v>7.5</v>
      </c>
      <c r="I1121" s="201">
        <f t="shared" si="101"/>
        <v>0</v>
      </c>
      <c r="J1121" s="197"/>
    </row>
    <row r="1122" spans="1:10" ht="12.75" customHeight="1">
      <c r="A1122" s="227"/>
      <c r="B1122" s="227"/>
      <c r="C1122" s="227"/>
      <c r="D1122" s="227"/>
      <c r="E1122" s="227"/>
      <c r="F1122" s="204" t="s">
        <v>720</v>
      </c>
      <c r="G1122" s="201">
        <v>0</v>
      </c>
      <c r="H1122" s="201">
        <v>0.5</v>
      </c>
      <c r="I1122" s="201">
        <f t="shared" si="101"/>
        <v>0</v>
      </c>
      <c r="J1122" s="197"/>
    </row>
    <row r="1123" spans="1:10" ht="12.75" customHeight="1">
      <c r="A1123" s="227"/>
      <c r="B1123" s="227"/>
      <c r="C1123" s="227"/>
      <c r="D1123" s="227"/>
      <c r="E1123" s="227"/>
      <c r="F1123" s="204" t="s">
        <v>721</v>
      </c>
      <c r="G1123" s="201">
        <v>0</v>
      </c>
      <c r="H1123" s="201">
        <v>0.5</v>
      </c>
      <c r="I1123" s="201">
        <f t="shared" si="101"/>
        <v>0</v>
      </c>
      <c r="J1123" s="197"/>
    </row>
    <row r="1124" spans="1:10" ht="12.75" customHeight="1">
      <c r="A1124" s="227"/>
      <c r="B1124" s="227"/>
      <c r="C1124" s="227"/>
      <c r="D1124" s="227"/>
      <c r="E1124" s="227"/>
      <c r="F1124" s="204" t="s">
        <v>722</v>
      </c>
      <c r="G1124" s="201">
        <v>0</v>
      </c>
      <c r="H1124" s="201">
        <v>0.25</v>
      </c>
      <c r="I1124" s="201">
        <f t="shared" si="101"/>
        <v>0</v>
      </c>
      <c r="J1124" s="197"/>
    </row>
    <row r="1125" spans="1:10" ht="12.75" customHeight="1">
      <c r="A1125" s="228"/>
      <c r="B1125" s="228"/>
      <c r="C1125" s="228"/>
      <c r="D1125" s="228"/>
      <c r="E1125" s="228"/>
      <c r="F1125" s="204" t="s">
        <v>723</v>
      </c>
      <c r="G1125" s="201">
        <v>3500</v>
      </c>
      <c r="H1125" s="201">
        <v>0.01</v>
      </c>
      <c r="I1125" s="201">
        <f t="shared" si="101"/>
        <v>0.35</v>
      </c>
      <c r="J1125" s="197"/>
    </row>
    <row r="1126" spans="1:10" ht="12.75" customHeight="1">
      <c r="A1126" s="201"/>
      <c r="B1126" s="202"/>
      <c r="C1126" s="201"/>
      <c r="D1126" s="201"/>
      <c r="E1126" s="51"/>
      <c r="F1126" s="204" t="s">
        <v>725</v>
      </c>
      <c r="G1126" s="201">
        <v>0</v>
      </c>
      <c r="H1126" s="201">
        <v>0.01</v>
      </c>
      <c r="I1126" s="201">
        <f t="shared" si="101"/>
        <v>0</v>
      </c>
      <c r="J1126" s="197"/>
    </row>
    <row r="1127" spans="1:10" ht="12.75" customHeight="1">
      <c r="A1127" s="201"/>
      <c r="B1127" s="202"/>
      <c r="C1127" s="201"/>
      <c r="D1127" s="201"/>
      <c r="E1127" s="51"/>
      <c r="F1127" s="204" t="s">
        <v>726</v>
      </c>
      <c r="G1127" s="201">
        <v>0</v>
      </c>
      <c r="H1127" s="201"/>
      <c r="I1127" s="201">
        <f t="shared" si="101"/>
        <v>0</v>
      </c>
      <c r="J1127" s="197"/>
    </row>
    <row r="1128" spans="1:10" ht="12.75" customHeight="1">
      <c r="A1128" s="201"/>
      <c r="B1128" s="202"/>
      <c r="C1128" s="201"/>
      <c r="D1128" s="201"/>
      <c r="E1128" s="51"/>
      <c r="F1128" s="204" t="s">
        <v>727</v>
      </c>
      <c r="G1128" s="201">
        <v>0</v>
      </c>
      <c r="H1128" s="201"/>
      <c r="I1128" s="201">
        <f t="shared" si="101"/>
        <v>0</v>
      </c>
      <c r="J1128" s="197"/>
    </row>
    <row r="1129" spans="1:10" ht="12.75" customHeight="1">
      <c r="A1129" s="285" t="s">
        <v>244</v>
      </c>
      <c r="B1129" s="234"/>
      <c r="C1129" s="234"/>
      <c r="D1129" s="234"/>
      <c r="E1129" s="234"/>
      <c r="F1129" s="234"/>
      <c r="G1129" s="234"/>
      <c r="H1129" s="236"/>
      <c r="I1129" s="207">
        <f>SUM(I1119:I1128)</f>
        <v>0.35</v>
      </c>
      <c r="J1129" s="197"/>
    </row>
    <row r="1130" spans="1:10" ht="12.75" customHeight="1">
      <c r="A1130" s="286">
        <v>40</v>
      </c>
      <c r="B1130" s="286" t="s">
        <v>240</v>
      </c>
      <c r="C1130" s="286" t="s">
        <v>714</v>
      </c>
      <c r="D1130" s="286" t="s">
        <v>729</v>
      </c>
      <c r="E1130" s="286" t="s">
        <v>842</v>
      </c>
      <c r="F1130" s="203" t="s">
        <v>717</v>
      </c>
      <c r="G1130" s="201">
        <v>0</v>
      </c>
      <c r="H1130" s="201">
        <v>7.5</v>
      </c>
      <c r="I1130" s="201">
        <f t="shared" ref="I1130:I1139" si="102">(G1130*H1130)/100</f>
        <v>0</v>
      </c>
      <c r="J1130" s="197"/>
    </row>
    <row r="1131" spans="1:10" ht="12.75" customHeight="1">
      <c r="A1131" s="227"/>
      <c r="B1131" s="227"/>
      <c r="C1131" s="227"/>
      <c r="D1131" s="227"/>
      <c r="E1131" s="227"/>
      <c r="F1131" s="204" t="s">
        <v>718</v>
      </c>
      <c r="G1131" s="201">
        <v>2</v>
      </c>
      <c r="H1131" s="201">
        <v>0.01</v>
      </c>
      <c r="I1131" s="201">
        <f t="shared" si="102"/>
        <v>2.0000000000000001E-4</v>
      </c>
      <c r="J1131" s="197"/>
    </row>
    <row r="1132" spans="1:10" ht="12.75" customHeight="1">
      <c r="A1132" s="227"/>
      <c r="B1132" s="227"/>
      <c r="C1132" s="227"/>
      <c r="D1132" s="227"/>
      <c r="E1132" s="227"/>
      <c r="F1132" s="204" t="s">
        <v>719</v>
      </c>
      <c r="G1132" s="201">
        <v>0</v>
      </c>
      <c r="H1132" s="201">
        <v>7.5</v>
      </c>
      <c r="I1132" s="201">
        <f t="shared" si="102"/>
        <v>0</v>
      </c>
      <c r="J1132" s="197"/>
    </row>
    <row r="1133" spans="1:10" ht="12.75" customHeight="1">
      <c r="A1133" s="227"/>
      <c r="B1133" s="227"/>
      <c r="C1133" s="227"/>
      <c r="D1133" s="227"/>
      <c r="E1133" s="227"/>
      <c r="F1133" s="204" t="s">
        <v>720</v>
      </c>
      <c r="G1133" s="201">
        <v>0</v>
      </c>
      <c r="H1133" s="201">
        <v>0.5</v>
      </c>
      <c r="I1133" s="201">
        <f t="shared" si="102"/>
        <v>0</v>
      </c>
      <c r="J1133" s="197"/>
    </row>
    <row r="1134" spans="1:10" ht="12.75" customHeight="1">
      <c r="A1134" s="227"/>
      <c r="B1134" s="227"/>
      <c r="C1134" s="227"/>
      <c r="D1134" s="227"/>
      <c r="E1134" s="227"/>
      <c r="F1134" s="204" t="s">
        <v>721</v>
      </c>
      <c r="G1134" s="201">
        <v>0</v>
      </c>
      <c r="H1134" s="201">
        <v>0.5</v>
      </c>
      <c r="I1134" s="201">
        <f t="shared" si="102"/>
        <v>0</v>
      </c>
      <c r="J1134" s="197"/>
    </row>
    <row r="1135" spans="1:10" ht="12.75" customHeight="1">
      <c r="A1135" s="227"/>
      <c r="B1135" s="227"/>
      <c r="C1135" s="227"/>
      <c r="D1135" s="227"/>
      <c r="E1135" s="227"/>
      <c r="F1135" s="204" t="s">
        <v>722</v>
      </c>
      <c r="G1135" s="201">
        <v>1</v>
      </c>
      <c r="H1135" s="201">
        <v>0.25</v>
      </c>
      <c r="I1135" s="201">
        <f t="shared" si="102"/>
        <v>2.5000000000000001E-3</v>
      </c>
      <c r="J1135" s="197"/>
    </row>
    <row r="1136" spans="1:10" ht="12.75" customHeight="1">
      <c r="A1136" s="228"/>
      <c r="B1136" s="228"/>
      <c r="C1136" s="228"/>
      <c r="D1136" s="228"/>
      <c r="E1136" s="228"/>
      <c r="F1136" s="204" t="s">
        <v>723</v>
      </c>
      <c r="G1136" s="201">
        <v>3800</v>
      </c>
      <c r="H1136" s="201">
        <v>0.01</v>
      </c>
      <c r="I1136" s="201">
        <f t="shared" si="102"/>
        <v>0.38</v>
      </c>
      <c r="J1136" s="197"/>
    </row>
    <row r="1137" spans="1:10" ht="12.75" customHeight="1">
      <c r="A1137" s="201"/>
      <c r="B1137" s="202"/>
      <c r="C1137" s="201"/>
      <c r="D1137" s="201"/>
      <c r="E1137" s="51"/>
      <c r="F1137" s="204" t="s">
        <v>725</v>
      </c>
      <c r="G1137" s="201">
        <v>0</v>
      </c>
      <c r="H1137" s="201">
        <v>0.01</v>
      </c>
      <c r="I1137" s="201">
        <f t="shared" si="102"/>
        <v>0</v>
      </c>
      <c r="J1137" s="197"/>
    </row>
    <row r="1138" spans="1:10" ht="12.75" customHeight="1">
      <c r="A1138" s="201"/>
      <c r="B1138" s="202"/>
      <c r="C1138" s="201"/>
      <c r="D1138" s="201"/>
      <c r="E1138" s="51"/>
      <c r="F1138" s="204" t="s">
        <v>726</v>
      </c>
      <c r="G1138" s="201">
        <v>0</v>
      </c>
      <c r="H1138" s="201"/>
      <c r="I1138" s="201">
        <f t="shared" si="102"/>
        <v>0</v>
      </c>
      <c r="J1138" s="197"/>
    </row>
    <row r="1139" spans="1:10" ht="12.75" customHeight="1">
      <c r="A1139" s="201"/>
      <c r="B1139" s="202"/>
      <c r="C1139" s="201"/>
      <c r="D1139" s="201"/>
      <c r="E1139" s="51"/>
      <c r="F1139" s="204" t="s">
        <v>727</v>
      </c>
      <c r="G1139" s="201">
        <v>0</v>
      </c>
      <c r="H1139" s="201"/>
      <c r="I1139" s="201">
        <f t="shared" si="102"/>
        <v>0</v>
      </c>
      <c r="J1139" s="197"/>
    </row>
    <row r="1140" spans="1:10" ht="12.75" customHeight="1">
      <c r="A1140" s="285" t="s">
        <v>244</v>
      </c>
      <c r="B1140" s="234"/>
      <c r="C1140" s="234"/>
      <c r="D1140" s="234"/>
      <c r="E1140" s="234"/>
      <c r="F1140" s="234"/>
      <c r="G1140" s="234"/>
      <c r="H1140" s="236"/>
      <c r="I1140" s="207">
        <f>SUM(I1130:I1139)</f>
        <v>0.38269999999999998</v>
      </c>
      <c r="J1140" s="197"/>
    </row>
    <row r="1141" spans="1:10" ht="12.75" customHeight="1">
      <c r="A1141" s="286">
        <v>41</v>
      </c>
      <c r="B1141" s="286" t="s">
        <v>240</v>
      </c>
      <c r="C1141" s="286" t="s">
        <v>714</v>
      </c>
      <c r="D1141" s="286" t="s">
        <v>729</v>
      </c>
      <c r="E1141" s="286" t="s">
        <v>843</v>
      </c>
      <c r="F1141" s="203" t="s">
        <v>717</v>
      </c>
      <c r="G1141" s="201">
        <v>0</v>
      </c>
      <c r="H1141" s="201">
        <v>7.5</v>
      </c>
      <c r="I1141" s="201">
        <f t="shared" ref="I1141:I1150" si="103">(G1141*H1141)/100</f>
        <v>0</v>
      </c>
      <c r="J1141" s="197"/>
    </row>
    <row r="1142" spans="1:10" ht="12.75" customHeight="1">
      <c r="A1142" s="227"/>
      <c r="B1142" s="227"/>
      <c r="C1142" s="227"/>
      <c r="D1142" s="227"/>
      <c r="E1142" s="227"/>
      <c r="F1142" s="204" t="s">
        <v>718</v>
      </c>
      <c r="G1142" s="201">
        <v>2</v>
      </c>
      <c r="H1142" s="201">
        <v>0.01</v>
      </c>
      <c r="I1142" s="201">
        <f t="shared" si="103"/>
        <v>2.0000000000000001E-4</v>
      </c>
      <c r="J1142" s="197"/>
    </row>
    <row r="1143" spans="1:10" ht="12.75" customHeight="1">
      <c r="A1143" s="227"/>
      <c r="B1143" s="227"/>
      <c r="C1143" s="227"/>
      <c r="D1143" s="227"/>
      <c r="E1143" s="227"/>
      <c r="F1143" s="204" t="s">
        <v>719</v>
      </c>
      <c r="G1143" s="201">
        <v>0</v>
      </c>
      <c r="H1143" s="201">
        <v>7.5</v>
      </c>
      <c r="I1143" s="201">
        <f t="shared" si="103"/>
        <v>0</v>
      </c>
      <c r="J1143" s="197"/>
    </row>
    <row r="1144" spans="1:10" ht="12.75" customHeight="1">
      <c r="A1144" s="227"/>
      <c r="B1144" s="227"/>
      <c r="C1144" s="227"/>
      <c r="D1144" s="227"/>
      <c r="E1144" s="227"/>
      <c r="F1144" s="204" t="s">
        <v>720</v>
      </c>
      <c r="G1144" s="201">
        <v>0</v>
      </c>
      <c r="H1144" s="201">
        <v>0.5</v>
      </c>
      <c r="I1144" s="201">
        <f t="shared" si="103"/>
        <v>0</v>
      </c>
      <c r="J1144" s="197"/>
    </row>
    <row r="1145" spans="1:10" ht="12.75" customHeight="1">
      <c r="A1145" s="227"/>
      <c r="B1145" s="227"/>
      <c r="C1145" s="227"/>
      <c r="D1145" s="227"/>
      <c r="E1145" s="227"/>
      <c r="F1145" s="204" t="s">
        <v>721</v>
      </c>
      <c r="G1145" s="201">
        <v>0</v>
      </c>
      <c r="H1145" s="201">
        <v>0.5</v>
      </c>
      <c r="I1145" s="201">
        <f t="shared" si="103"/>
        <v>0</v>
      </c>
      <c r="J1145" s="197"/>
    </row>
    <row r="1146" spans="1:10" ht="12.75" customHeight="1">
      <c r="A1146" s="227"/>
      <c r="B1146" s="227"/>
      <c r="C1146" s="227"/>
      <c r="D1146" s="227"/>
      <c r="E1146" s="227"/>
      <c r="F1146" s="204" t="s">
        <v>722</v>
      </c>
      <c r="G1146" s="201">
        <v>0</v>
      </c>
      <c r="H1146" s="201">
        <v>0.25</v>
      </c>
      <c r="I1146" s="201">
        <f t="shared" si="103"/>
        <v>0</v>
      </c>
      <c r="J1146" s="197"/>
    </row>
    <row r="1147" spans="1:10" ht="12.75" customHeight="1">
      <c r="A1147" s="228"/>
      <c r="B1147" s="228"/>
      <c r="C1147" s="228"/>
      <c r="D1147" s="228"/>
      <c r="E1147" s="228"/>
      <c r="F1147" s="204" t="s">
        <v>723</v>
      </c>
      <c r="G1147" s="201">
        <v>3500</v>
      </c>
      <c r="H1147" s="201">
        <v>0.01</v>
      </c>
      <c r="I1147" s="201">
        <f t="shared" si="103"/>
        <v>0.35</v>
      </c>
      <c r="J1147" s="197"/>
    </row>
    <row r="1148" spans="1:10" ht="12.75" customHeight="1">
      <c r="A1148" s="201"/>
      <c r="B1148" s="202"/>
      <c r="C1148" s="201"/>
      <c r="D1148" s="201"/>
      <c r="E1148" s="51"/>
      <c r="F1148" s="204" t="s">
        <v>725</v>
      </c>
      <c r="G1148" s="201">
        <v>0</v>
      </c>
      <c r="H1148" s="201">
        <v>0.01</v>
      </c>
      <c r="I1148" s="201">
        <f t="shared" si="103"/>
        <v>0</v>
      </c>
      <c r="J1148" s="197"/>
    </row>
    <row r="1149" spans="1:10" ht="12.75" customHeight="1">
      <c r="A1149" s="201"/>
      <c r="B1149" s="202"/>
      <c r="C1149" s="201"/>
      <c r="D1149" s="201"/>
      <c r="E1149" s="51"/>
      <c r="F1149" s="204" t="s">
        <v>726</v>
      </c>
      <c r="G1149" s="201">
        <v>0</v>
      </c>
      <c r="H1149" s="201"/>
      <c r="I1149" s="201">
        <f t="shared" si="103"/>
        <v>0</v>
      </c>
      <c r="J1149" s="197"/>
    </row>
    <row r="1150" spans="1:10" ht="12.75" customHeight="1">
      <c r="A1150" s="201"/>
      <c r="B1150" s="202"/>
      <c r="C1150" s="201"/>
      <c r="D1150" s="201"/>
      <c r="E1150" s="51"/>
      <c r="F1150" s="204" t="s">
        <v>727</v>
      </c>
      <c r="G1150" s="201">
        <v>0</v>
      </c>
      <c r="H1150" s="201"/>
      <c r="I1150" s="201">
        <f t="shared" si="103"/>
        <v>0</v>
      </c>
      <c r="J1150" s="197"/>
    </row>
    <row r="1151" spans="1:10" ht="12.75" customHeight="1">
      <c r="A1151" s="285" t="s">
        <v>244</v>
      </c>
      <c r="B1151" s="234"/>
      <c r="C1151" s="234"/>
      <c r="D1151" s="234"/>
      <c r="E1151" s="234"/>
      <c r="F1151" s="234"/>
      <c r="G1151" s="234"/>
      <c r="H1151" s="236"/>
      <c r="I1151" s="207">
        <f>SUM(I1141:I1150)</f>
        <v>0.35019999999999996</v>
      </c>
      <c r="J1151" s="197"/>
    </row>
    <row r="1152" spans="1:10" ht="12.75" customHeight="1">
      <c r="A1152" s="286">
        <v>42</v>
      </c>
      <c r="B1152" s="286" t="s">
        <v>240</v>
      </c>
      <c r="C1152" s="286" t="s">
        <v>714</v>
      </c>
      <c r="D1152" s="286" t="s">
        <v>729</v>
      </c>
      <c r="E1152" s="286" t="s">
        <v>844</v>
      </c>
      <c r="F1152" s="203" t="s">
        <v>717</v>
      </c>
      <c r="G1152" s="201">
        <v>0</v>
      </c>
      <c r="H1152" s="201">
        <v>7.5</v>
      </c>
      <c r="I1152" s="201">
        <f t="shared" ref="I1152:I1161" si="104">(G1152*H1152)/100</f>
        <v>0</v>
      </c>
      <c r="J1152" s="197"/>
    </row>
    <row r="1153" spans="1:10" ht="12.75" customHeight="1">
      <c r="A1153" s="227"/>
      <c r="B1153" s="227"/>
      <c r="C1153" s="227"/>
      <c r="D1153" s="227"/>
      <c r="E1153" s="227"/>
      <c r="F1153" s="204" t="s">
        <v>718</v>
      </c>
      <c r="G1153" s="201">
        <v>2</v>
      </c>
      <c r="H1153" s="201">
        <v>0.01</v>
      </c>
      <c r="I1153" s="201">
        <f t="shared" si="104"/>
        <v>2.0000000000000001E-4</v>
      </c>
      <c r="J1153" s="197"/>
    </row>
    <row r="1154" spans="1:10" ht="12.75" customHeight="1">
      <c r="A1154" s="227"/>
      <c r="B1154" s="227"/>
      <c r="C1154" s="227"/>
      <c r="D1154" s="227"/>
      <c r="E1154" s="227"/>
      <c r="F1154" s="204" t="s">
        <v>719</v>
      </c>
      <c r="G1154" s="201">
        <v>0</v>
      </c>
      <c r="H1154" s="201">
        <v>7.5</v>
      </c>
      <c r="I1154" s="201">
        <f t="shared" si="104"/>
        <v>0</v>
      </c>
      <c r="J1154" s="197"/>
    </row>
    <row r="1155" spans="1:10" ht="12.75" customHeight="1">
      <c r="A1155" s="227"/>
      <c r="B1155" s="227"/>
      <c r="C1155" s="227"/>
      <c r="D1155" s="227"/>
      <c r="E1155" s="227"/>
      <c r="F1155" s="204" t="s">
        <v>720</v>
      </c>
      <c r="G1155" s="201">
        <v>0</v>
      </c>
      <c r="H1155" s="201">
        <v>0.5</v>
      </c>
      <c r="I1155" s="201">
        <f t="shared" si="104"/>
        <v>0</v>
      </c>
      <c r="J1155" s="197"/>
    </row>
    <row r="1156" spans="1:10" ht="12.75" customHeight="1">
      <c r="A1156" s="227"/>
      <c r="B1156" s="227"/>
      <c r="C1156" s="227"/>
      <c r="D1156" s="227"/>
      <c r="E1156" s="227"/>
      <c r="F1156" s="204" t="s">
        <v>721</v>
      </c>
      <c r="G1156" s="201">
        <v>0</v>
      </c>
      <c r="H1156" s="201">
        <v>0.5</v>
      </c>
      <c r="I1156" s="201">
        <f t="shared" si="104"/>
        <v>0</v>
      </c>
      <c r="J1156" s="197"/>
    </row>
    <row r="1157" spans="1:10" ht="12.75" customHeight="1">
      <c r="A1157" s="227"/>
      <c r="B1157" s="227"/>
      <c r="C1157" s="227"/>
      <c r="D1157" s="227"/>
      <c r="E1157" s="227"/>
      <c r="F1157" s="204" t="s">
        <v>722</v>
      </c>
      <c r="G1157" s="201">
        <v>1</v>
      </c>
      <c r="H1157" s="201">
        <v>0.25</v>
      </c>
      <c r="I1157" s="201">
        <f t="shared" si="104"/>
        <v>2.5000000000000001E-3</v>
      </c>
      <c r="J1157" s="197"/>
    </row>
    <row r="1158" spans="1:10" ht="12.75" customHeight="1">
      <c r="A1158" s="228"/>
      <c r="B1158" s="228"/>
      <c r="C1158" s="228"/>
      <c r="D1158" s="228"/>
      <c r="E1158" s="228"/>
      <c r="F1158" s="204" t="s">
        <v>723</v>
      </c>
      <c r="G1158" s="201">
        <v>3503</v>
      </c>
      <c r="H1158" s="201">
        <v>0.01</v>
      </c>
      <c r="I1158" s="201">
        <f t="shared" si="104"/>
        <v>0.3503</v>
      </c>
      <c r="J1158" s="197"/>
    </row>
    <row r="1159" spans="1:10" ht="12.75" customHeight="1">
      <c r="A1159" s="201"/>
      <c r="B1159" s="202"/>
      <c r="C1159" s="201"/>
      <c r="D1159" s="201"/>
      <c r="E1159" s="51"/>
      <c r="F1159" s="204" t="s">
        <v>725</v>
      </c>
      <c r="G1159" s="201">
        <v>0</v>
      </c>
      <c r="H1159" s="201">
        <v>0.01</v>
      </c>
      <c r="I1159" s="201">
        <f t="shared" si="104"/>
        <v>0</v>
      </c>
      <c r="J1159" s="197"/>
    </row>
    <row r="1160" spans="1:10" ht="12.75" customHeight="1">
      <c r="A1160" s="201"/>
      <c r="B1160" s="202"/>
      <c r="C1160" s="201"/>
      <c r="D1160" s="201"/>
      <c r="E1160" s="51"/>
      <c r="F1160" s="204" t="s">
        <v>726</v>
      </c>
      <c r="G1160" s="201">
        <v>0</v>
      </c>
      <c r="H1160" s="201"/>
      <c r="I1160" s="201">
        <f t="shared" si="104"/>
        <v>0</v>
      </c>
      <c r="J1160" s="197"/>
    </row>
    <row r="1161" spans="1:10" ht="12.75" customHeight="1">
      <c r="A1161" s="201"/>
      <c r="B1161" s="202"/>
      <c r="C1161" s="201"/>
      <c r="D1161" s="201"/>
      <c r="E1161" s="51"/>
      <c r="F1161" s="204" t="s">
        <v>727</v>
      </c>
      <c r="G1161" s="201">
        <v>0</v>
      </c>
      <c r="H1161" s="201"/>
      <c r="I1161" s="201">
        <f t="shared" si="104"/>
        <v>0</v>
      </c>
      <c r="J1161" s="197"/>
    </row>
    <row r="1162" spans="1:10" ht="12.75" customHeight="1">
      <c r="A1162" s="285" t="s">
        <v>244</v>
      </c>
      <c r="B1162" s="234"/>
      <c r="C1162" s="234"/>
      <c r="D1162" s="234"/>
      <c r="E1162" s="234"/>
      <c r="F1162" s="234"/>
      <c r="G1162" s="234"/>
      <c r="H1162" s="236"/>
      <c r="I1162" s="207">
        <f>SUM(I1152:I1161)</f>
        <v>0.35299999999999998</v>
      </c>
      <c r="J1162" s="197"/>
    </row>
    <row r="1163" spans="1:10" ht="12.75" customHeight="1">
      <c r="A1163" s="286">
        <v>43</v>
      </c>
      <c r="B1163" s="286" t="s">
        <v>240</v>
      </c>
      <c r="C1163" s="286" t="s">
        <v>714</v>
      </c>
      <c r="D1163" s="286" t="s">
        <v>729</v>
      </c>
      <c r="E1163" s="286" t="s">
        <v>845</v>
      </c>
      <c r="F1163" s="203" t="s">
        <v>717</v>
      </c>
      <c r="G1163" s="201">
        <v>0</v>
      </c>
      <c r="H1163" s="201">
        <v>7.5</v>
      </c>
      <c r="I1163" s="201">
        <f t="shared" ref="I1163:I1172" si="105">(G1163*H1163)/100</f>
        <v>0</v>
      </c>
      <c r="J1163" s="197"/>
    </row>
    <row r="1164" spans="1:10" ht="12.75" customHeight="1">
      <c r="A1164" s="227"/>
      <c r="B1164" s="227"/>
      <c r="C1164" s="227"/>
      <c r="D1164" s="227"/>
      <c r="E1164" s="227"/>
      <c r="F1164" s="204" t="s">
        <v>718</v>
      </c>
      <c r="G1164" s="201">
        <v>2</v>
      </c>
      <c r="H1164" s="201">
        <v>0.01</v>
      </c>
      <c r="I1164" s="201">
        <f t="shared" si="105"/>
        <v>2.0000000000000001E-4</v>
      </c>
      <c r="J1164" s="197"/>
    </row>
    <row r="1165" spans="1:10" ht="12.75" customHeight="1">
      <c r="A1165" s="227"/>
      <c r="B1165" s="227"/>
      <c r="C1165" s="227"/>
      <c r="D1165" s="227"/>
      <c r="E1165" s="227"/>
      <c r="F1165" s="204" t="s">
        <v>719</v>
      </c>
      <c r="G1165" s="201">
        <v>0</v>
      </c>
      <c r="H1165" s="201">
        <v>7.5</v>
      </c>
      <c r="I1165" s="201">
        <f t="shared" si="105"/>
        <v>0</v>
      </c>
      <c r="J1165" s="197"/>
    </row>
    <row r="1166" spans="1:10" ht="12.75" customHeight="1">
      <c r="A1166" s="227"/>
      <c r="B1166" s="227"/>
      <c r="C1166" s="227"/>
      <c r="D1166" s="227"/>
      <c r="E1166" s="227"/>
      <c r="F1166" s="204" t="s">
        <v>720</v>
      </c>
      <c r="G1166" s="201">
        <v>0</v>
      </c>
      <c r="H1166" s="201">
        <v>0.5</v>
      </c>
      <c r="I1166" s="201">
        <f t="shared" si="105"/>
        <v>0</v>
      </c>
      <c r="J1166" s="197"/>
    </row>
    <row r="1167" spans="1:10" ht="12.75" customHeight="1">
      <c r="A1167" s="227"/>
      <c r="B1167" s="227"/>
      <c r="C1167" s="227"/>
      <c r="D1167" s="227"/>
      <c r="E1167" s="227"/>
      <c r="F1167" s="204" t="s">
        <v>721</v>
      </c>
      <c r="G1167" s="201">
        <v>0</v>
      </c>
      <c r="H1167" s="201">
        <v>0.5</v>
      </c>
      <c r="I1167" s="201">
        <f t="shared" si="105"/>
        <v>0</v>
      </c>
      <c r="J1167" s="197"/>
    </row>
    <row r="1168" spans="1:10" ht="12.75" customHeight="1">
      <c r="A1168" s="227"/>
      <c r="B1168" s="227"/>
      <c r="C1168" s="227"/>
      <c r="D1168" s="227"/>
      <c r="E1168" s="227"/>
      <c r="F1168" s="204" t="s">
        <v>722</v>
      </c>
      <c r="G1168" s="201">
        <v>0</v>
      </c>
      <c r="H1168" s="201">
        <v>0.25</v>
      </c>
      <c r="I1168" s="201">
        <f t="shared" si="105"/>
        <v>0</v>
      </c>
      <c r="J1168" s="197"/>
    </row>
    <row r="1169" spans="1:10" ht="12.75" customHeight="1">
      <c r="A1169" s="228"/>
      <c r="B1169" s="228"/>
      <c r="C1169" s="228"/>
      <c r="D1169" s="228"/>
      <c r="E1169" s="228"/>
      <c r="F1169" s="204" t="s">
        <v>723</v>
      </c>
      <c r="G1169" s="201">
        <v>3600</v>
      </c>
      <c r="H1169" s="201">
        <v>0.01</v>
      </c>
      <c r="I1169" s="201">
        <f t="shared" si="105"/>
        <v>0.36</v>
      </c>
      <c r="J1169" s="197"/>
    </row>
    <row r="1170" spans="1:10" ht="12.75" customHeight="1">
      <c r="A1170" s="201"/>
      <c r="B1170" s="202"/>
      <c r="C1170" s="201"/>
      <c r="D1170" s="201"/>
      <c r="E1170" s="51"/>
      <c r="F1170" s="204" t="s">
        <v>725</v>
      </c>
      <c r="G1170" s="201">
        <v>0</v>
      </c>
      <c r="H1170" s="201">
        <v>0.01</v>
      </c>
      <c r="I1170" s="201">
        <f t="shared" si="105"/>
        <v>0</v>
      </c>
      <c r="J1170" s="197"/>
    </row>
    <row r="1171" spans="1:10" ht="12.75" customHeight="1">
      <c r="A1171" s="201"/>
      <c r="B1171" s="202"/>
      <c r="C1171" s="201"/>
      <c r="D1171" s="201"/>
      <c r="E1171" s="51"/>
      <c r="F1171" s="204" t="s">
        <v>726</v>
      </c>
      <c r="G1171" s="201">
        <v>0</v>
      </c>
      <c r="H1171" s="201"/>
      <c r="I1171" s="201">
        <f t="shared" si="105"/>
        <v>0</v>
      </c>
      <c r="J1171" s="197"/>
    </row>
    <row r="1172" spans="1:10" ht="12.75" customHeight="1">
      <c r="A1172" s="201"/>
      <c r="B1172" s="202"/>
      <c r="C1172" s="201"/>
      <c r="D1172" s="201"/>
      <c r="E1172" s="51"/>
      <c r="F1172" s="204" t="s">
        <v>727</v>
      </c>
      <c r="G1172" s="201">
        <v>0</v>
      </c>
      <c r="H1172" s="201"/>
      <c r="I1172" s="201">
        <f t="shared" si="105"/>
        <v>0</v>
      </c>
      <c r="J1172" s="197"/>
    </row>
    <row r="1173" spans="1:10" ht="12.75" customHeight="1">
      <c r="A1173" s="285" t="s">
        <v>244</v>
      </c>
      <c r="B1173" s="234"/>
      <c r="C1173" s="234"/>
      <c r="D1173" s="234"/>
      <c r="E1173" s="234"/>
      <c r="F1173" s="234"/>
      <c r="G1173" s="234"/>
      <c r="H1173" s="236"/>
      <c r="I1173" s="207">
        <f>SUM(I1163:I1172)</f>
        <v>0.36019999999999996</v>
      </c>
      <c r="J1173" s="197"/>
    </row>
    <row r="1174" spans="1:10" ht="12.75" customHeight="1">
      <c r="A1174" s="285" t="s">
        <v>846</v>
      </c>
      <c r="B1174" s="234"/>
      <c r="C1174" s="234"/>
      <c r="D1174" s="234"/>
      <c r="E1174" s="234"/>
      <c r="F1174" s="234"/>
      <c r="G1174" s="234"/>
      <c r="H1174" s="236"/>
      <c r="I1174" s="206">
        <f>I1173+I1162+I1151+I1140+I1129+I1118+I1107+I1096+I1085+I1074+I1063+I1052+I1041+I1030+I1019+I1008+I997+I986+I975+I964+I953+I942+I931+I920+I909+I898+I887+I876+I865+I854+I843+I832+I821+I810+I799+I788+I777+I766+I755+I744+I733+I722+I711</f>
        <v>17.049999999999994</v>
      </c>
      <c r="J1174" s="197"/>
    </row>
    <row r="1175" spans="1:10" ht="12.75" customHeight="1">
      <c r="A1175" s="285" t="s">
        <v>730</v>
      </c>
      <c r="B1175" s="234"/>
      <c r="C1175" s="234"/>
      <c r="D1175" s="234"/>
      <c r="E1175" s="234"/>
      <c r="F1175" s="234"/>
      <c r="G1175" s="234"/>
      <c r="H1175" s="234"/>
      <c r="I1175" s="236"/>
      <c r="J1175" s="197"/>
    </row>
    <row r="1176" spans="1:10" ht="12.75" customHeight="1">
      <c r="A1176" s="287" t="s">
        <v>342</v>
      </c>
      <c r="B1176" s="287" t="s">
        <v>343</v>
      </c>
      <c r="C1176" s="287" t="s">
        <v>344</v>
      </c>
      <c r="D1176" s="287" t="s">
        <v>345</v>
      </c>
      <c r="E1176" s="287" t="s">
        <v>346</v>
      </c>
      <c r="F1176" s="295" t="s">
        <v>347</v>
      </c>
      <c r="G1176" s="287" t="s">
        <v>348</v>
      </c>
      <c r="H1176" s="287" t="s">
        <v>465</v>
      </c>
      <c r="I1176" s="287" t="s">
        <v>847</v>
      </c>
      <c r="J1176" s="197"/>
    </row>
    <row r="1177" spans="1:10" ht="12.75" customHeight="1">
      <c r="A1177" s="228"/>
      <c r="B1177" s="228"/>
      <c r="C1177" s="228"/>
      <c r="D1177" s="228"/>
      <c r="E1177" s="228"/>
      <c r="F1177" s="228"/>
      <c r="G1177" s="228"/>
      <c r="H1177" s="228"/>
      <c r="I1177" s="228"/>
      <c r="J1177" s="197"/>
    </row>
    <row r="1178" spans="1:10" ht="12.75" customHeight="1">
      <c r="A1178" s="201">
        <v>1</v>
      </c>
      <c r="B1178" s="199" t="s">
        <v>13</v>
      </c>
      <c r="C1178" s="207" t="s">
        <v>737</v>
      </c>
      <c r="D1178" s="207" t="s">
        <v>731</v>
      </c>
      <c r="E1178" s="51" t="s">
        <v>848</v>
      </c>
      <c r="F1178" s="204" t="s">
        <v>849</v>
      </c>
      <c r="G1178" s="202">
        <v>0</v>
      </c>
      <c r="H1178" s="201">
        <v>7.5</v>
      </c>
      <c r="I1178" s="201">
        <f t="shared" ref="I1178:I1996" si="106">G1178*H1178/100</f>
        <v>0</v>
      </c>
      <c r="J1178" s="197"/>
    </row>
    <row r="1179" spans="1:10" ht="12.75" customHeight="1">
      <c r="A1179" s="201"/>
      <c r="B1179" s="199"/>
      <c r="C1179" s="207"/>
      <c r="D1179" s="207"/>
      <c r="E1179" s="51"/>
      <c r="F1179" s="204" t="s">
        <v>850</v>
      </c>
      <c r="G1179" s="202">
        <v>0</v>
      </c>
      <c r="H1179" s="201">
        <v>0.01</v>
      </c>
      <c r="I1179" s="201">
        <f t="shared" si="106"/>
        <v>0</v>
      </c>
      <c r="J1179" s="197"/>
    </row>
    <row r="1180" spans="1:10" ht="12.75" customHeight="1">
      <c r="A1180" s="201"/>
      <c r="B1180" s="199"/>
      <c r="C1180" s="207"/>
      <c r="D1180" s="207"/>
      <c r="E1180" s="51"/>
      <c r="F1180" s="204" t="s">
        <v>851</v>
      </c>
      <c r="G1180" s="202">
        <v>0</v>
      </c>
      <c r="H1180" s="201">
        <v>7.5</v>
      </c>
      <c r="I1180" s="201">
        <f t="shared" si="106"/>
        <v>0</v>
      </c>
      <c r="J1180" s="197"/>
    </row>
    <row r="1181" spans="1:10" ht="12.75" customHeight="1">
      <c r="A1181" s="201"/>
      <c r="B1181" s="199"/>
      <c r="C1181" s="207"/>
      <c r="D1181" s="207"/>
      <c r="E1181" s="51"/>
      <c r="F1181" s="204" t="s">
        <v>852</v>
      </c>
      <c r="G1181" s="202">
        <v>0</v>
      </c>
      <c r="H1181" s="201">
        <v>0.5</v>
      </c>
      <c r="I1181" s="201">
        <f t="shared" si="106"/>
        <v>0</v>
      </c>
      <c r="J1181" s="197"/>
    </row>
    <row r="1182" spans="1:10" ht="12.75" customHeight="1">
      <c r="A1182" s="201"/>
      <c r="B1182" s="199"/>
      <c r="C1182" s="207"/>
      <c r="D1182" s="207"/>
      <c r="E1182" s="51"/>
      <c r="F1182" s="204" t="s">
        <v>853</v>
      </c>
      <c r="G1182" s="202">
        <v>0</v>
      </c>
      <c r="H1182" s="201">
        <v>0.5</v>
      </c>
      <c r="I1182" s="201">
        <f t="shared" si="106"/>
        <v>0</v>
      </c>
      <c r="J1182" s="197"/>
    </row>
    <row r="1183" spans="1:10" ht="12.75" customHeight="1">
      <c r="A1183" s="201"/>
      <c r="B1183" s="199"/>
      <c r="C1183" s="207"/>
      <c r="D1183" s="207"/>
      <c r="E1183" s="51"/>
      <c r="F1183" s="204" t="s">
        <v>854</v>
      </c>
      <c r="G1183" s="202">
        <v>0</v>
      </c>
      <c r="H1183" s="201">
        <v>0.25</v>
      </c>
      <c r="I1183" s="201">
        <f t="shared" si="106"/>
        <v>0</v>
      </c>
      <c r="J1183" s="197"/>
    </row>
    <row r="1184" spans="1:10" ht="12.75" customHeight="1">
      <c r="A1184" s="201"/>
      <c r="B1184" s="199"/>
      <c r="C1184" s="207"/>
      <c r="D1184" s="207"/>
      <c r="E1184" s="51"/>
      <c r="F1184" s="204" t="s">
        <v>855</v>
      </c>
      <c r="G1184" s="202">
        <v>150</v>
      </c>
      <c r="H1184" s="201">
        <v>0.01</v>
      </c>
      <c r="I1184" s="201">
        <f t="shared" si="106"/>
        <v>1.4999999999999999E-2</v>
      </c>
      <c r="J1184" s="197"/>
    </row>
    <row r="1185" spans="1:10" ht="12.75" customHeight="1">
      <c r="A1185" s="201">
        <v>2</v>
      </c>
      <c r="B1185" s="199" t="s">
        <v>13</v>
      </c>
      <c r="C1185" s="207" t="s">
        <v>737</v>
      </c>
      <c r="D1185" s="207" t="s">
        <v>731</v>
      </c>
      <c r="E1185" s="51" t="s">
        <v>856</v>
      </c>
      <c r="F1185" s="204" t="s">
        <v>849</v>
      </c>
      <c r="G1185" s="202">
        <v>0</v>
      </c>
      <c r="H1185" s="201">
        <v>7.5</v>
      </c>
      <c r="I1185" s="201">
        <f t="shared" si="106"/>
        <v>0</v>
      </c>
      <c r="J1185" s="197"/>
    </row>
    <row r="1186" spans="1:10" ht="12.75" customHeight="1">
      <c r="A1186" s="201"/>
      <c r="B1186" s="199"/>
      <c r="C1186" s="207"/>
      <c r="D1186" s="207"/>
      <c r="E1186" s="51"/>
      <c r="F1186" s="204" t="s">
        <v>850</v>
      </c>
      <c r="G1186" s="202">
        <v>0</v>
      </c>
      <c r="H1186" s="201">
        <v>0.01</v>
      </c>
      <c r="I1186" s="201">
        <f t="shared" si="106"/>
        <v>0</v>
      </c>
      <c r="J1186" s="197"/>
    </row>
    <row r="1187" spans="1:10" ht="12.75" customHeight="1">
      <c r="A1187" s="201"/>
      <c r="B1187" s="199"/>
      <c r="C1187" s="207"/>
      <c r="D1187" s="207"/>
      <c r="E1187" s="51"/>
      <c r="F1187" s="204" t="s">
        <v>851</v>
      </c>
      <c r="G1187" s="202">
        <v>0</v>
      </c>
      <c r="H1187" s="201">
        <v>7.5</v>
      </c>
      <c r="I1187" s="201">
        <f t="shared" si="106"/>
        <v>0</v>
      </c>
      <c r="J1187" s="197"/>
    </row>
    <row r="1188" spans="1:10" ht="12.75" customHeight="1">
      <c r="A1188" s="201"/>
      <c r="B1188" s="199"/>
      <c r="C1188" s="207"/>
      <c r="D1188" s="207"/>
      <c r="E1188" s="51"/>
      <c r="F1188" s="204" t="s">
        <v>852</v>
      </c>
      <c r="G1188" s="202">
        <v>0</v>
      </c>
      <c r="H1188" s="201">
        <v>0.5</v>
      </c>
      <c r="I1188" s="201">
        <f t="shared" si="106"/>
        <v>0</v>
      </c>
      <c r="J1188" s="197"/>
    </row>
    <row r="1189" spans="1:10" ht="12.75" customHeight="1">
      <c r="A1189" s="201"/>
      <c r="B1189" s="199"/>
      <c r="C1189" s="207"/>
      <c r="D1189" s="207"/>
      <c r="E1189" s="51"/>
      <c r="F1189" s="204" t="s">
        <v>853</v>
      </c>
      <c r="G1189" s="202">
        <v>0</v>
      </c>
      <c r="H1189" s="201">
        <v>0.5</v>
      </c>
      <c r="I1189" s="201">
        <f t="shared" si="106"/>
        <v>0</v>
      </c>
      <c r="J1189" s="197"/>
    </row>
    <row r="1190" spans="1:10" ht="12.75" customHeight="1">
      <c r="A1190" s="201"/>
      <c r="B1190" s="199"/>
      <c r="C1190" s="207"/>
      <c r="D1190" s="207"/>
      <c r="E1190" s="51"/>
      <c r="F1190" s="204" t="s">
        <v>854</v>
      </c>
      <c r="G1190" s="202">
        <v>0</v>
      </c>
      <c r="H1190" s="201">
        <v>0.25</v>
      </c>
      <c r="I1190" s="201">
        <f t="shared" si="106"/>
        <v>0</v>
      </c>
      <c r="J1190" s="197"/>
    </row>
    <row r="1191" spans="1:10" ht="12.75" customHeight="1">
      <c r="A1191" s="201"/>
      <c r="B1191" s="199"/>
      <c r="C1191" s="207"/>
      <c r="D1191" s="207"/>
      <c r="E1191" s="51"/>
      <c r="F1191" s="204" t="s">
        <v>857</v>
      </c>
      <c r="G1191" s="202">
        <v>100</v>
      </c>
      <c r="H1191" s="201">
        <v>0.01</v>
      </c>
      <c r="I1191" s="201">
        <f t="shared" si="106"/>
        <v>0.01</v>
      </c>
      <c r="J1191" s="197"/>
    </row>
    <row r="1192" spans="1:10" ht="12.75" customHeight="1">
      <c r="A1192" s="201">
        <v>3</v>
      </c>
      <c r="B1192" s="199" t="s">
        <v>13</v>
      </c>
      <c r="C1192" s="207" t="s">
        <v>737</v>
      </c>
      <c r="D1192" s="207" t="s">
        <v>731</v>
      </c>
      <c r="E1192" s="51" t="s">
        <v>858</v>
      </c>
      <c r="F1192" s="204" t="s">
        <v>849</v>
      </c>
      <c r="G1192" s="202">
        <v>0</v>
      </c>
      <c r="H1192" s="201">
        <v>7.5</v>
      </c>
      <c r="I1192" s="201">
        <f t="shared" si="106"/>
        <v>0</v>
      </c>
      <c r="J1192" s="197"/>
    </row>
    <row r="1193" spans="1:10" ht="12.75" customHeight="1">
      <c r="A1193" s="201"/>
      <c r="B1193" s="199"/>
      <c r="C1193" s="207"/>
      <c r="D1193" s="207"/>
      <c r="E1193" s="51"/>
      <c r="F1193" s="204" t="s">
        <v>850</v>
      </c>
      <c r="G1193" s="202">
        <v>0</v>
      </c>
      <c r="H1193" s="201">
        <v>0.01</v>
      </c>
      <c r="I1193" s="201">
        <f t="shared" si="106"/>
        <v>0</v>
      </c>
      <c r="J1193" s="197"/>
    </row>
    <row r="1194" spans="1:10" ht="12.75" customHeight="1">
      <c r="A1194" s="201"/>
      <c r="B1194" s="199"/>
      <c r="C1194" s="207"/>
      <c r="D1194" s="207"/>
      <c r="E1194" s="51"/>
      <c r="F1194" s="204" t="s">
        <v>851</v>
      </c>
      <c r="G1194" s="202">
        <v>0</v>
      </c>
      <c r="H1194" s="201">
        <v>7.5</v>
      </c>
      <c r="I1194" s="201">
        <f t="shared" si="106"/>
        <v>0</v>
      </c>
      <c r="J1194" s="197"/>
    </row>
    <row r="1195" spans="1:10" ht="12.75" customHeight="1">
      <c r="A1195" s="201"/>
      <c r="B1195" s="199"/>
      <c r="C1195" s="207"/>
      <c r="D1195" s="207"/>
      <c r="E1195" s="51"/>
      <c r="F1195" s="204" t="s">
        <v>852</v>
      </c>
      <c r="G1195" s="202">
        <v>0</v>
      </c>
      <c r="H1195" s="201">
        <v>0.5</v>
      </c>
      <c r="I1195" s="201">
        <f t="shared" si="106"/>
        <v>0</v>
      </c>
      <c r="J1195" s="197"/>
    </row>
    <row r="1196" spans="1:10" ht="12.75" customHeight="1">
      <c r="A1196" s="201"/>
      <c r="B1196" s="199"/>
      <c r="C1196" s="207"/>
      <c r="D1196" s="207"/>
      <c r="E1196" s="51"/>
      <c r="F1196" s="204" t="s">
        <v>853</v>
      </c>
      <c r="G1196" s="202">
        <v>0</v>
      </c>
      <c r="H1196" s="201">
        <v>0.5</v>
      </c>
      <c r="I1196" s="201">
        <f t="shared" si="106"/>
        <v>0</v>
      </c>
      <c r="J1196" s="197"/>
    </row>
    <row r="1197" spans="1:10" ht="12.75" customHeight="1">
      <c r="A1197" s="201"/>
      <c r="B1197" s="199"/>
      <c r="C1197" s="207"/>
      <c r="D1197" s="207"/>
      <c r="E1197" s="51"/>
      <c r="F1197" s="204" t="s">
        <v>854</v>
      </c>
      <c r="G1197" s="202">
        <v>0</v>
      </c>
      <c r="H1197" s="201">
        <v>0.25</v>
      </c>
      <c r="I1197" s="201">
        <f t="shared" si="106"/>
        <v>0</v>
      </c>
      <c r="J1197" s="197"/>
    </row>
    <row r="1198" spans="1:10" ht="12.75" customHeight="1">
      <c r="A1198" s="201"/>
      <c r="B1198" s="199"/>
      <c r="C1198" s="207"/>
      <c r="D1198" s="207"/>
      <c r="E1198" s="51"/>
      <c r="F1198" s="204" t="s">
        <v>859</v>
      </c>
      <c r="G1198" s="202">
        <v>100</v>
      </c>
      <c r="H1198" s="201">
        <v>0.01</v>
      </c>
      <c r="I1198" s="201">
        <f t="shared" si="106"/>
        <v>0.01</v>
      </c>
      <c r="J1198" s="197"/>
    </row>
    <row r="1199" spans="1:10" ht="12.75" customHeight="1">
      <c r="A1199" s="201">
        <v>4</v>
      </c>
      <c r="B1199" s="199" t="s">
        <v>13</v>
      </c>
      <c r="C1199" s="207" t="s">
        <v>737</v>
      </c>
      <c r="D1199" s="207" t="s">
        <v>731</v>
      </c>
      <c r="E1199" s="51" t="s">
        <v>860</v>
      </c>
      <c r="F1199" s="204" t="s">
        <v>849</v>
      </c>
      <c r="G1199" s="202">
        <v>0</v>
      </c>
      <c r="H1199" s="201">
        <v>7.5</v>
      </c>
      <c r="I1199" s="201">
        <f t="shared" si="106"/>
        <v>0</v>
      </c>
      <c r="J1199" s="197"/>
    </row>
    <row r="1200" spans="1:10" ht="12.75" customHeight="1">
      <c r="A1200" s="201"/>
      <c r="B1200" s="199"/>
      <c r="C1200" s="207"/>
      <c r="D1200" s="207"/>
      <c r="E1200" s="51"/>
      <c r="F1200" s="204" t="s">
        <v>850</v>
      </c>
      <c r="G1200" s="202">
        <v>0</v>
      </c>
      <c r="H1200" s="201">
        <v>0.01</v>
      </c>
      <c r="I1200" s="201">
        <f t="shared" si="106"/>
        <v>0</v>
      </c>
      <c r="J1200" s="197"/>
    </row>
    <row r="1201" spans="1:10" ht="12.75" customHeight="1">
      <c r="A1201" s="201"/>
      <c r="B1201" s="199"/>
      <c r="C1201" s="207"/>
      <c r="D1201" s="207"/>
      <c r="E1201" s="51"/>
      <c r="F1201" s="204" t="s">
        <v>851</v>
      </c>
      <c r="G1201" s="202">
        <v>0</v>
      </c>
      <c r="H1201" s="201">
        <v>7.5</v>
      </c>
      <c r="I1201" s="201">
        <f t="shared" si="106"/>
        <v>0</v>
      </c>
      <c r="J1201" s="197"/>
    </row>
    <row r="1202" spans="1:10" ht="12.75" customHeight="1">
      <c r="A1202" s="201"/>
      <c r="B1202" s="199"/>
      <c r="C1202" s="207"/>
      <c r="D1202" s="207"/>
      <c r="E1202" s="51"/>
      <c r="F1202" s="204" t="s">
        <v>852</v>
      </c>
      <c r="G1202" s="202">
        <v>0</v>
      </c>
      <c r="H1202" s="201">
        <v>0.5</v>
      </c>
      <c r="I1202" s="201">
        <f t="shared" si="106"/>
        <v>0</v>
      </c>
      <c r="J1202" s="197"/>
    </row>
    <row r="1203" spans="1:10" ht="12.75" customHeight="1">
      <c r="A1203" s="201"/>
      <c r="B1203" s="199"/>
      <c r="C1203" s="207"/>
      <c r="D1203" s="207"/>
      <c r="E1203" s="51"/>
      <c r="F1203" s="204" t="s">
        <v>853</v>
      </c>
      <c r="G1203" s="202">
        <v>0</v>
      </c>
      <c r="H1203" s="201">
        <v>0.5</v>
      </c>
      <c r="I1203" s="201">
        <f t="shared" si="106"/>
        <v>0</v>
      </c>
      <c r="J1203" s="197"/>
    </row>
    <row r="1204" spans="1:10" ht="12.75" customHeight="1">
      <c r="A1204" s="201"/>
      <c r="B1204" s="199"/>
      <c r="C1204" s="207"/>
      <c r="D1204" s="207"/>
      <c r="E1204" s="51"/>
      <c r="F1204" s="204" t="s">
        <v>854</v>
      </c>
      <c r="G1204" s="202">
        <v>1</v>
      </c>
      <c r="H1204" s="201">
        <v>0.25</v>
      </c>
      <c r="I1204" s="201">
        <f t="shared" si="106"/>
        <v>2.5000000000000001E-3</v>
      </c>
      <c r="J1204" s="197"/>
    </row>
    <row r="1205" spans="1:10" ht="12.75" customHeight="1">
      <c r="A1205" s="201"/>
      <c r="B1205" s="199"/>
      <c r="C1205" s="207"/>
      <c r="D1205" s="207"/>
      <c r="E1205" s="51"/>
      <c r="F1205" s="204" t="s">
        <v>861</v>
      </c>
      <c r="G1205" s="202">
        <v>170</v>
      </c>
      <c r="H1205" s="201">
        <v>0.01</v>
      </c>
      <c r="I1205" s="201">
        <f t="shared" si="106"/>
        <v>1.7000000000000001E-2</v>
      </c>
      <c r="J1205" s="197"/>
    </row>
    <row r="1206" spans="1:10" ht="12.75" customHeight="1">
      <c r="A1206" s="201">
        <v>5</v>
      </c>
      <c r="B1206" s="199" t="s">
        <v>13</v>
      </c>
      <c r="C1206" s="207" t="s">
        <v>737</v>
      </c>
      <c r="D1206" s="207" t="s">
        <v>731</v>
      </c>
      <c r="E1206" s="51" t="s">
        <v>862</v>
      </c>
      <c r="F1206" s="204" t="s">
        <v>849</v>
      </c>
      <c r="G1206" s="202">
        <v>0</v>
      </c>
      <c r="H1206" s="201">
        <v>7.5</v>
      </c>
      <c r="I1206" s="201">
        <f t="shared" si="106"/>
        <v>0</v>
      </c>
      <c r="J1206" s="197"/>
    </row>
    <row r="1207" spans="1:10" ht="12.75" customHeight="1">
      <c r="A1207" s="201"/>
      <c r="B1207" s="199"/>
      <c r="C1207" s="207"/>
      <c r="D1207" s="207"/>
      <c r="E1207" s="51"/>
      <c r="F1207" s="204" t="s">
        <v>850</v>
      </c>
      <c r="G1207" s="202">
        <v>0</v>
      </c>
      <c r="H1207" s="201">
        <v>0.01</v>
      </c>
      <c r="I1207" s="201">
        <f t="shared" si="106"/>
        <v>0</v>
      </c>
      <c r="J1207" s="197"/>
    </row>
    <row r="1208" spans="1:10" ht="12.75" customHeight="1">
      <c r="A1208" s="201"/>
      <c r="B1208" s="199"/>
      <c r="C1208" s="207"/>
      <c r="D1208" s="207"/>
      <c r="E1208" s="51"/>
      <c r="F1208" s="204" t="s">
        <v>851</v>
      </c>
      <c r="G1208" s="202">
        <v>0</v>
      </c>
      <c r="H1208" s="201">
        <v>7.5</v>
      </c>
      <c r="I1208" s="201">
        <f t="shared" si="106"/>
        <v>0</v>
      </c>
      <c r="J1208" s="197"/>
    </row>
    <row r="1209" spans="1:10" ht="12.75" customHeight="1">
      <c r="A1209" s="201"/>
      <c r="B1209" s="199"/>
      <c r="C1209" s="207"/>
      <c r="D1209" s="207"/>
      <c r="E1209" s="51"/>
      <c r="F1209" s="204" t="s">
        <v>852</v>
      </c>
      <c r="G1209" s="202">
        <v>0</v>
      </c>
      <c r="H1209" s="201">
        <v>0.5</v>
      </c>
      <c r="I1209" s="201">
        <f t="shared" si="106"/>
        <v>0</v>
      </c>
      <c r="J1209" s="197"/>
    </row>
    <row r="1210" spans="1:10" ht="12.75" customHeight="1">
      <c r="A1210" s="201"/>
      <c r="B1210" s="199"/>
      <c r="C1210" s="207"/>
      <c r="D1210" s="207"/>
      <c r="E1210" s="51"/>
      <c r="F1210" s="204" t="s">
        <v>853</v>
      </c>
      <c r="G1210" s="202">
        <v>0</v>
      </c>
      <c r="H1210" s="201">
        <v>0.5</v>
      </c>
      <c r="I1210" s="201">
        <f t="shared" si="106"/>
        <v>0</v>
      </c>
      <c r="J1210" s="197"/>
    </row>
    <row r="1211" spans="1:10" ht="12.75" customHeight="1">
      <c r="A1211" s="201"/>
      <c r="B1211" s="199"/>
      <c r="C1211" s="207"/>
      <c r="D1211" s="207"/>
      <c r="E1211" s="51"/>
      <c r="F1211" s="204" t="s">
        <v>854</v>
      </c>
      <c r="G1211" s="202">
        <v>0</v>
      </c>
      <c r="H1211" s="201">
        <v>0.25</v>
      </c>
      <c r="I1211" s="201">
        <f t="shared" si="106"/>
        <v>0</v>
      </c>
      <c r="J1211" s="197"/>
    </row>
    <row r="1212" spans="1:10" ht="12.75" customHeight="1">
      <c r="A1212" s="201"/>
      <c r="B1212" s="199"/>
      <c r="C1212" s="207"/>
      <c r="D1212" s="207"/>
      <c r="E1212" s="51"/>
      <c r="F1212" s="204" t="s">
        <v>863</v>
      </c>
      <c r="G1212" s="202">
        <v>350</v>
      </c>
      <c r="H1212" s="201">
        <v>0.01</v>
      </c>
      <c r="I1212" s="201">
        <f t="shared" si="106"/>
        <v>3.5000000000000003E-2</v>
      </c>
      <c r="J1212" s="197"/>
    </row>
    <row r="1213" spans="1:10" ht="12.75" customHeight="1">
      <c r="A1213" s="201">
        <v>6</v>
      </c>
      <c r="B1213" s="199" t="s">
        <v>13</v>
      </c>
      <c r="C1213" s="207" t="s">
        <v>737</v>
      </c>
      <c r="D1213" s="207" t="s">
        <v>731</v>
      </c>
      <c r="E1213" s="51" t="s">
        <v>864</v>
      </c>
      <c r="F1213" s="204" t="s">
        <v>849</v>
      </c>
      <c r="G1213" s="202">
        <v>0</v>
      </c>
      <c r="H1213" s="201">
        <v>7.5</v>
      </c>
      <c r="I1213" s="201">
        <f t="shared" si="106"/>
        <v>0</v>
      </c>
      <c r="J1213" s="197"/>
    </row>
    <row r="1214" spans="1:10" ht="12.75" customHeight="1">
      <c r="A1214" s="201"/>
      <c r="B1214" s="199"/>
      <c r="C1214" s="207"/>
      <c r="D1214" s="207"/>
      <c r="E1214" s="51"/>
      <c r="F1214" s="204" t="s">
        <v>850</v>
      </c>
      <c r="G1214" s="202">
        <v>0</v>
      </c>
      <c r="H1214" s="201">
        <v>0.01</v>
      </c>
      <c r="I1214" s="201">
        <f t="shared" si="106"/>
        <v>0</v>
      </c>
      <c r="J1214" s="197"/>
    </row>
    <row r="1215" spans="1:10" ht="12.75" customHeight="1">
      <c r="A1215" s="201"/>
      <c r="B1215" s="199"/>
      <c r="C1215" s="207"/>
      <c r="D1215" s="207"/>
      <c r="E1215" s="51"/>
      <c r="F1215" s="204" t="s">
        <v>851</v>
      </c>
      <c r="G1215" s="202">
        <v>0</v>
      </c>
      <c r="H1215" s="201">
        <v>7.5</v>
      </c>
      <c r="I1215" s="201">
        <f t="shared" si="106"/>
        <v>0</v>
      </c>
      <c r="J1215" s="197"/>
    </row>
    <row r="1216" spans="1:10" ht="12.75" customHeight="1">
      <c r="A1216" s="201"/>
      <c r="B1216" s="199"/>
      <c r="C1216" s="207"/>
      <c r="D1216" s="207"/>
      <c r="E1216" s="51"/>
      <c r="F1216" s="204" t="s">
        <v>852</v>
      </c>
      <c r="G1216" s="202">
        <v>0</v>
      </c>
      <c r="H1216" s="201">
        <v>0.5</v>
      </c>
      <c r="I1216" s="201">
        <f t="shared" si="106"/>
        <v>0</v>
      </c>
      <c r="J1216" s="197"/>
    </row>
    <row r="1217" spans="1:10" ht="12.75" customHeight="1">
      <c r="A1217" s="201"/>
      <c r="B1217" s="199"/>
      <c r="C1217" s="207"/>
      <c r="D1217" s="207"/>
      <c r="E1217" s="51"/>
      <c r="F1217" s="204" t="s">
        <v>853</v>
      </c>
      <c r="G1217" s="202">
        <v>0</v>
      </c>
      <c r="H1217" s="201">
        <v>0.5</v>
      </c>
      <c r="I1217" s="201">
        <f t="shared" si="106"/>
        <v>0</v>
      </c>
      <c r="J1217" s="197"/>
    </row>
    <row r="1218" spans="1:10" ht="12.75" customHeight="1">
      <c r="A1218" s="201"/>
      <c r="B1218" s="199"/>
      <c r="C1218" s="207"/>
      <c r="D1218" s="207"/>
      <c r="E1218" s="51"/>
      <c r="F1218" s="204" t="s">
        <v>854</v>
      </c>
      <c r="G1218" s="202">
        <v>0</v>
      </c>
      <c r="H1218" s="201">
        <v>0.25</v>
      </c>
      <c r="I1218" s="201">
        <f t="shared" si="106"/>
        <v>0</v>
      </c>
      <c r="J1218" s="197"/>
    </row>
    <row r="1219" spans="1:10" ht="12.75" customHeight="1">
      <c r="A1219" s="201"/>
      <c r="B1219" s="199"/>
      <c r="C1219" s="207"/>
      <c r="D1219" s="207"/>
      <c r="E1219" s="51"/>
      <c r="F1219" s="204" t="s">
        <v>865</v>
      </c>
      <c r="G1219" s="202">
        <v>500</v>
      </c>
      <c r="H1219" s="201">
        <v>0.01</v>
      </c>
      <c r="I1219" s="201">
        <f t="shared" si="106"/>
        <v>0.05</v>
      </c>
      <c r="J1219" s="197"/>
    </row>
    <row r="1220" spans="1:10" ht="12.75" customHeight="1">
      <c r="A1220" s="201">
        <v>7</v>
      </c>
      <c r="B1220" s="199" t="s">
        <v>13</v>
      </c>
      <c r="C1220" s="207" t="s">
        <v>737</v>
      </c>
      <c r="D1220" s="207" t="s">
        <v>731</v>
      </c>
      <c r="E1220" s="51" t="s">
        <v>866</v>
      </c>
      <c r="F1220" s="204" t="s">
        <v>849</v>
      </c>
      <c r="G1220" s="202">
        <v>0</v>
      </c>
      <c r="H1220" s="201">
        <v>7.5</v>
      </c>
      <c r="I1220" s="201">
        <f t="shared" si="106"/>
        <v>0</v>
      </c>
      <c r="J1220" s="197"/>
    </row>
    <row r="1221" spans="1:10" ht="12.75" customHeight="1">
      <c r="A1221" s="201"/>
      <c r="B1221" s="199"/>
      <c r="C1221" s="207"/>
      <c r="D1221" s="207"/>
      <c r="E1221" s="51"/>
      <c r="F1221" s="204" t="s">
        <v>850</v>
      </c>
      <c r="G1221" s="202">
        <v>0</v>
      </c>
      <c r="H1221" s="201">
        <v>0.01</v>
      </c>
      <c r="I1221" s="201">
        <f t="shared" si="106"/>
        <v>0</v>
      </c>
      <c r="J1221" s="197"/>
    </row>
    <row r="1222" spans="1:10" ht="12.75" customHeight="1">
      <c r="A1222" s="201"/>
      <c r="B1222" s="199"/>
      <c r="C1222" s="207"/>
      <c r="D1222" s="207"/>
      <c r="E1222" s="51"/>
      <c r="F1222" s="204" t="s">
        <v>851</v>
      </c>
      <c r="G1222" s="202">
        <v>0</v>
      </c>
      <c r="H1222" s="201">
        <v>7.5</v>
      </c>
      <c r="I1222" s="201">
        <f t="shared" si="106"/>
        <v>0</v>
      </c>
      <c r="J1222" s="197"/>
    </row>
    <row r="1223" spans="1:10" ht="12.75" customHeight="1">
      <c r="A1223" s="201"/>
      <c r="B1223" s="199"/>
      <c r="C1223" s="207"/>
      <c r="D1223" s="207"/>
      <c r="E1223" s="51"/>
      <c r="F1223" s="204" t="s">
        <v>852</v>
      </c>
      <c r="G1223" s="202">
        <v>0</v>
      </c>
      <c r="H1223" s="201">
        <v>0.5</v>
      </c>
      <c r="I1223" s="201">
        <f t="shared" si="106"/>
        <v>0</v>
      </c>
      <c r="J1223" s="197"/>
    </row>
    <row r="1224" spans="1:10" ht="12.75" customHeight="1">
      <c r="A1224" s="201"/>
      <c r="B1224" s="199"/>
      <c r="C1224" s="207"/>
      <c r="D1224" s="207"/>
      <c r="E1224" s="51"/>
      <c r="F1224" s="204" t="s">
        <v>853</v>
      </c>
      <c r="G1224" s="202">
        <v>0</v>
      </c>
      <c r="H1224" s="201">
        <v>0.5</v>
      </c>
      <c r="I1224" s="201">
        <f t="shared" si="106"/>
        <v>0</v>
      </c>
      <c r="J1224" s="197"/>
    </row>
    <row r="1225" spans="1:10" ht="12.75" customHeight="1">
      <c r="A1225" s="201"/>
      <c r="B1225" s="199"/>
      <c r="C1225" s="207"/>
      <c r="D1225" s="207"/>
      <c r="E1225" s="51"/>
      <c r="F1225" s="204" t="s">
        <v>854</v>
      </c>
      <c r="G1225" s="202">
        <v>0</v>
      </c>
      <c r="H1225" s="201">
        <v>0.25</v>
      </c>
      <c r="I1225" s="201">
        <f t="shared" si="106"/>
        <v>0</v>
      </c>
      <c r="J1225" s="197"/>
    </row>
    <row r="1226" spans="1:10" ht="12.75" customHeight="1">
      <c r="A1226" s="201"/>
      <c r="B1226" s="199"/>
      <c r="C1226" s="207"/>
      <c r="D1226" s="207"/>
      <c r="E1226" s="51"/>
      <c r="F1226" s="204" t="s">
        <v>867</v>
      </c>
      <c r="G1226" s="202">
        <v>600</v>
      </c>
      <c r="H1226" s="201">
        <v>0.01</v>
      </c>
      <c r="I1226" s="201">
        <f t="shared" si="106"/>
        <v>0.06</v>
      </c>
      <c r="J1226" s="197"/>
    </row>
    <row r="1227" spans="1:10" ht="12.75" customHeight="1">
      <c r="A1227" s="201">
        <v>8</v>
      </c>
      <c r="B1227" s="199" t="s">
        <v>13</v>
      </c>
      <c r="C1227" s="207" t="s">
        <v>737</v>
      </c>
      <c r="D1227" s="207" t="s">
        <v>731</v>
      </c>
      <c r="E1227" s="51" t="s">
        <v>868</v>
      </c>
      <c r="F1227" s="204" t="s">
        <v>849</v>
      </c>
      <c r="G1227" s="202">
        <v>0</v>
      </c>
      <c r="H1227" s="201">
        <v>7.5</v>
      </c>
      <c r="I1227" s="201">
        <f t="shared" si="106"/>
        <v>0</v>
      </c>
      <c r="J1227" s="197"/>
    </row>
    <row r="1228" spans="1:10" ht="12.75" customHeight="1">
      <c r="A1228" s="201"/>
      <c r="B1228" s="199"/>
      <c r="C1228" s="207"/>
      <c r="D1228" s="207"/>
      <c r="E1228" s="51"/>
      <c r="F1228" s="204" t="s">
        <v>850</v>
      </c>
      <c r="G1228" s="202">
        <v>0</v>
      </c>
      <c r="H1228" s="201">
        <v>0.01</v>
      </c>
      <c r="I1228" s="201">
        <f t="shared" si="106"/>
        <v>0</v>
      </c>
      <c r="J1228" s="197"/>
    </row>
    <row r="1229" spans="1:10" ht="12.75" customHeight="1">
      <c r="A1229" s="201"/>
      <c r="B1229" s="199"/>
      <c r="C1229" s="207"/>
      <c r="D1229" s="207"/>
      <c r="E1229" s="51"/>
      <c r="F1229" s="204" t="s">
        <v>851</v>
      </c>
      <c r="G1229" s="202">
        <v>0</v>
      </c>
      <c r="H1229" s="201">
        <v>7.5</v>
      </c>
      <c r="I1229" s="201">
        <f t="shared" si="106"/>
        <v>0</v>
      </c>
      <c r="J1229" s="197"/>
    </row>
    <row r="1230" spans="1:10" ht="12.75" customHeight="1">
      <c r="A1230" s="201"/>
      <c r="B1230" s="199"/>
      <c r="C1230" s="207"/>
      <c r="D1230" s="207"/>
      <c r="E1230" s="51"/>
      <c r="F1230" s="204" t="s">
        <v>852</v>
      </c>
      <c r="G1230" s="202">
        <v>0</v>
      </c>
      <c r="H1230" s="201">
        <v>0.5</v>
      </c>
      <c r="I1230" s="201">
        <f t="shared" si="106"/>
        <v>0</v>
      </c>
      <c r="J1230" s="197"/>
    </row>
    <row r="1231" spans="1:10" ht="12.75" customHeight="1">
      <c r="A1231" s="201"/>
      <c r="B1231" s="199"/>
      <c r="C1231" s="207"/>
      <c r="D1231" s="207"/>
      <c r="E1231" s="51"/>
      <c r="F1231" s="204" t="s">
        <v>853</v>
      </c>
      <c r="G1231" s="202">
        <v>0</v>
      </c>
      <c r="H1231" s="201">
        <v>0.5</v>
      </c>
      <c r="I1231" s="201">
        <f t="shared" si="106"/>
        <v>0</v>
      </c>
      <c r="J1231" s="197"/>
    </row>
    <row r="1232" spans="1:10" ht="12.75" customHeight="1">
      <c r="A1232" s="201"/>
      <c r="B1232" s="199"/>
      <c r="C1232" s="207"/>
      <c r="D1232" s="207"/>
      <c r="E1232" s="51"/>
      <c r="F1232" s="204" t="s">
        <v>854</v>
      </c>
      <c r="G1232" s="202">
        <v>0</v>
      </c>
      <c r="H1232" s="201">
        <v>0.25</v>
      </c>
      <c r="I1232" s="201">
        <f t="shared" si="106"/>
        <v>0</v>
      </c>
      <c r="J1232" s="197"/>
    </row>
    <row r="1233" spans="1:10" ht="12.75" customHeight="1">
      <c r="A1233" s="201"/>
      <c r="B1233" s="199"/>
      <c r="C1233" s="207"/>
      <c r="D1233" s="207"/>
      <c r="E1233" s="51"/>
      <c r="F1233" s="204" t="s">
        <v>869</v>
      </c>
      <c r="G1233" s="202">
        <v>180</v>
      </c>
      <c r="H1233" s="201">
        <v>0.01</v>
      </c>
      <c r="I1233" s="201">
        <f t="shared" si="106"/>
        <v>1.8000000000000002E-2</v>
      </c>
      <c r="J1233" s="197"/>
    </row>
    <row r="1234" spans="1:10" ht="12.75" customHeight="1">
      <c r="A1234" s="201">
        <v>9</v>
      </c>
      <c r="B1234" s="199" t="s">
        <v>13</v>
      </c>
      <c r="C1234" s="207" t="s">
        <v>737</v>
      </c>
      <c r="D1234" s="207" t="s">
        <v>731</v>
      </c>
      <c r="E1234" s="51" t="s">
        <v>870</v>
      </c>
      <c r="F1234" s="204" t="s">
        <v>849</v>
      </c>
      <c r="G1234" s="202">
        <v>0</v>
      </c>
      <c r="H1234" s="201">
        <v>7.5</v>
      </c>
      <c r="I1234" s="201">
        <f t="shared" si="106"/>
        <v>0</v>
      </c>
      <c r="J1234" s="197"/>
    </row>
    <row r="1235" spans="1:10" ht="12.75" customHeight="1">
      <c r="A1235" s="201"/>
      <c r="B1235" s="199"/>
      <c r="C1235" s="207"/>
      <c r="D1235" s="207"/>
      <c r="E1235" s="51"/>
      <c r="F1235" s="204" t="s">
        <v>850</v>
      </c>
      <c r="G1235" s="202">
        <v>0</v>
      </c>
      <c r="H1235" s="201">
        <v>0.01</v>
      </c>
      <c r="I1235" s="201">
        <f t="shared" si="106"/>
        <v>0</v>
      </c>
      <c r="J1235" s="197"/>
    </row>
    <row r="1236" spans="1:10" ht="12.75" customHeight="1">
      <c r="A1236" s="201"/>
      <c r="B1236" s="199"/>
      <c r="C1236" s="207"/>
      <c r="D1236" s="207"/>
      <c r="E1236" s="51"/>
      <c r="F1236" s="204" t="s">
        <v>851</v>
      </c>
      <c r="G1236" s="202">
        <v>0</v>
      </c>
      <c r="H1236" s="201">
        <v>7.5</v>
      </c>
      <c r="I1236" s="201">
        <f t="shared" si="106"/>
        <v>0</v>
      </c>
      <c r="J1236" s="197"/>
    </row>
    <row r="1237" spans="1:10" ht="12.75" customHeight="1">
      <c r="A1237" s="201"/>
      <c r="B1237" s="199"/>
      <c r="C1237" s="207"/>
      <c r="D1237" s="207"/>
      <c r="E1237" s="51"/>
      <c r="F1237" s="204" t="s">
        <v>852</v>
      </c>
      <c r="G1237" s="202">
        <v>0</v>
      </c>
      <c r="H1237" s="201">
        <v>0.5</v>
      </c>
      <c r="I1237" s="201">
        <f t="shared" si="106"/>
        <v>0</v>
      </c>
      <c r="J1237" s="197"/>
    </row>
    <row r="1238" spans="1:10" ht="12.75" customHeight="1">
      <c r="A1238" s="201"/>
      <c r="B1238" s="199"/>
      <c r="C1238" s="207"/>
      <c r="D1238" s="207"/>
      <c r="E1238" s="51"/>
      <c r="F1238" s="204" t="s">
        <v>853</v>
      </c>
      <c r="G1238" s="202">
        <v>0</v>
      </c>
      <c r="H1238" s="201">
        <v>0.5</v>
      </c>
      <c r="I1238" s="201">
        <f t="shared" si="106"/>
        <v>0</v>
      </c>
      <c r="J1238" s="197"/>
    </row>
    <row r="1239" spans="1:10" ht="12.75" customHeight="1">
      <c r="A1239" s="201"/>
      <c r="B1239" s="199"/>
      <c r="C1239" s="207"/>
      <c r="D1239" s="207"/>
      <c r="E1239" s="51"/>
      <c r="F1239" s="204" t="s">
        <v>854</v>
      </c>
      <c r="G1239" s="202">
        <v>0</v>
      </c>
      <c r="H1239" s="201">
        <v>0.25</v>
      </c>
      <c r="I1239" s="201">
        <f t="shared" si="106"/>
        <v>0</v>
      </c>
      <c r="J1239" s="197"/>
    </row>
    <row r="1240" spans="1:10" ht="12.75" customHeight="1">
      <c r="A1240" s="201"/>
      <c r="B1240" s="199"/>
      <c r="C1240" s="207"/>
      <c r="D1240" s="207"/>
      <c r="E1240" s="51"/>
      <c r="F1240" s="204" t="s">
        <v>871</v>
      </c>
      <c r="G1240" s="202">
        <v>400</v>
      </c>
      <c r="H1240" s="201">
        <v>0.01</v>
      </c>
      <c r="I1240" s="201">
        <f t="shared" si="106"/>
        <v>0.04</v>
      </c>
      <c r="J1240" s="197"/>
    </row>
    <row r="1241" spans="1:10" ht="12.75" customHeight="1">
      <c r="A1241" s="201">
        <v>10</v>
      </c>
      <c r="B1241" s="199" t="s">
        <v>13</v>
      </c>
      <c r="C1241" s="207" t="s">
        <v>737</v>
      </c>
      <c r="D1241" s="207" t="s">
        <v>731</v>
      </c>
      <c r="E1241" s="51" t="s">
        <v>872</v>
      </c>
      <c r="F1241" s="204" t="s">
        <v>849</v>
      </c>
      <c r="G1241" s="202">
        <v>0</v>
      </c>
      <c r="H1241" s="201">
        <v>7.5</v>
      </c>
      <c r="I1241" s="201">
        <f t="shared" si="106"/>
        <v>0</v>
      </c>
      <c r="J1241" s="197"/>
    </row>
    <row r="1242" spans="1:10" ht="12.75" customHeight="1">
      <c r="A1242" s="201"/>
      <c r="B1242" s="199"/>
      <c r="C1242" s="207"/>
      <c r="D1242" s="207"/>
      <c r="E1242" s="51"/>
      <c r="F1242" s="204" t="s">
        <v>850</v>
      </c>
      <c r="G1242" s="202">
        <v>0</v>
      </c>
      <c r="H1242" s="201">
        <v>0.01</v>
      </c>
      <c r="I1242" s="201">
        <f t="shared" si="106"/>
        <v>0</v>
      </c>
      <c r="J1242" s="197"/>
    </row>
    <row r="1243" spans="1:10" ht="12.75" customHeight="1">
      <c r="A1243" s="201"/>
      <c r="B1243" s="199"/>
      <c r="C1243" s="207"/>
      <c r="D1243" s="207"/>
      <c r="E1243" s="51"/>
      <c r="F1243" s="204" t="s">
        <v>851</v>
      </c>
      <c r="G1243" s="202">
        <v>0</v>
      </c>
      <c r="H1243" s="201">
        <v>7.5</v>
      </c>
      <c r="I1243" s="201">
        <f t="shared" si="106"/>
        <v>0</v>
      </c>
      <c r="J1243" s="197"/>
    </row>
    <row r="1244" spans="1:10" ht="12.75" customHeight="1">
      <c r="A1244" s="201"/>
      <c r="B1244" s="199"/>
      <c r="C1244" s="207"/>
      <c r="D1244" s="207"/>
      <c r="E1244" s="51"/>
      <c r="F1244" s="204" t="s">
        <v>852</v>
      </c>
      <c r="G1244" s="202">
        <v>0</v>
      </c>
      <c r="H1244" s="201">
        <v>0.5</v>
      </c>
      <c r="I1244" s="201">
        <f t="shared" si="106"/>
        <v>0</v>
      </c>
      <c r="J1244" s="197"/>
    </row>
    <row r="1245" spans="1:10" ht="12.75" customHeight="1">
      <c r="A1245" s="201"/>
      <c r="B1245" s="199"/>
      <c r="C1245" s="207"/>
      <c r="D1245" s="207"/>
      <c r="E1245" s="51"/>
      <c r="F1245" s="204" t="s">
        <v>853</v>
      </c>
      <c r="G1245" s="202">
        <v>0</v>
      </c>
      <c r="H1245" s="201">
        <v>0.5</v>
      </c>
      <c r="I1245" s="201">
        <f t="shared" si="106"/>
        <v>0</v>
      </c>
      <c r="J1245" s="197"/>
    </row>
    <row r="1246" spans="1:10" ht="12.75" customHeight="1">
      <c r="A1246" s="201"/>
      <c r="B1246" s="199"/>
      <c r="C1246" s="207"/>
      <c r="D1246" s="207"/>
      <c r="E1246" s="51"/>
      <c r="F1246" s="204" t="s">
        <v>854</v>
      </c>
      <c r="G1246" s="202">
        <v>0</v>
      </c>
      <c r="H1246" s="201">
        <v>0.25</v>
      </c>
      <c r="I1246" s="201">
        <f t="shared" si="106"/>
        <v>0</v>
      </c>
      <c r="J1246" s="197"/>
    </row>
    <row r="1247" spans="1:10" ht="12.75" customHeight="1">
      <c r="A1247" s="201"/>
      <c r="B1247" s="199"/>
      <c r="C1247" s="207"/>
      <c r="D1247" s="207"/>
      <c r="E1247" s="51"/>
      <c r="F1247" s="204" t="s">
        <v>873</v>
      </c>
      <c r="G1247" s="202">
        <v>450</v>
      </c>
      <c r="H1247" s="201">
        <v>0.01</v>
      </c>
      <c r="I1247" s="201">
        <f t="shared" si="106"/>
        <v>4.4999999999999998E-2</v>
      </c>
      <c r="J1247" s="197"/>
    </row>
    <row r="1248" spans="1:10" ht="12.75" customHeight="1">
      <c r="A1248" s="201">
        <v>11</v>
      </c>
      <c r="B1248" s="199" t="s">
        <v>13</v>
      </c>
      <c r="C1248" s="207" t="s">
        <v>737</v>
      </c>
      <c r="D1248" s="207" t="s">
        <v>731</v>
      </c>
      <c r="E1248" s="51" t="s">
        <v>874</v>
      </c>
      <c r="F1248" s="204" t="s">
        <v>849</v>
      </c>
      <c r="G1248" s="202">
        <v>0</v>
      </c>
      <c r="H1248" s="201">
        <v>7.5</v>
      </c>
      <c r="I1248" s="201">
        <f t="shared" si="106"/>
        <v>0</v>
      </c>
      <c r="J1248" s="197"/>
    </row>
    <row r="1249" spans="1:10" ht="12.75" customHeight="1">
      <c r="A1249" s="201"/>
      <c r="B1249" s="199"/>
      <c r="C1249" s="207"/>
      <c r="D1249" s="207"/>
      <c r="E1249" s="51"/>
      <c r="F1249" s="204" t="s">
        <v>850</v>
      </c>
      <c r="G1249" s="202">
        <v>0</v>
      </c>
      <c r="H1249" s="201">
        <v>0.01</v>
      </c>
      <c r="I1249" s="201">
        <f t="shared" si="106"/>
        <v>0</v>
      </c>
      <c r="J1249" s="197"/>
    </row>
    <row r="1250" spans="1:10" ht="12.75" customHeight="1">
      <c r="A1250" s="201"/>
      <c r="B1250" s="199"/>
      <c r="C1250" s="207"/>
      <c r="D1250" s="207"/>
      <c r="E1250" s="51"/>
      <c r="F1250" s="204" t="s">
        <v>851</v>
      </c>
      <c r="G1250" s="202">
        <v>0</v>
      </c>
      <c r="H1250" s="201">
        <v>7.5</v>
      </c>
      <c r="I1250" s="201">
        <f t="shared" si="106"/>
        <v>0</v>
      </c>
      <c r="J1250" s="197"/>
    </row>
    <row r="1251" spans="1:10" ht="12.75" customHeight="1">
      <c r="A1251" s="201"/>
      <c r="B1251" s="199"/>
      <c r="C1251" s="207"/>
      <c r="D1251" s="207"/>
      <c r="E1251" s="51"/>
      <c r="F1251" s="204" t="s">
        <v>852</v>
      </c>
      <c r="G1251" s="202">
        <v>0</v>
      </c>
      <c r="H1251" s="201">
        <v>0.5</v>
      </c>
      <c r="I1251" s="201">
        <f t="shared" si="106"/>
        <v>0</v>
      </c>
      <c r="J1251" s="197"/>
    </row>
    <row r="1252" spans="1:10" ht="12.75" customHeight="1">
      <c r="A1252" s="201"/>
      <c r="B1252" s="199"/>
      <c r="C1252" s="207"/>
      <c r="D1252" s="207"/>
      <c r="E1252" s="51"/>
      <c r="F1252" s="204" t="s">
        <v>853</v>
      </c>
      <c r="G1252" s="202">
        <v>0</v>
      </c>
      <c r="H1252" s="201">
        <v>0.5</v>
      </c>
      <c r="I1252" s="201">
        <f t="shared" si="106"/>
        <v>0</v>
      </c>
      <c r="J1252" s="197"/>
    </row>
    <row r="1253" spans="1:10" ht="12.75" customHeight="1">
      <c r="A1253" s="201"/>
      <c r="B1253" s="199"/>
      <c r="C1253" s="207"/>
      <c r="D1253" s="207"/>
      <c r="E1253" s="51"/>
      <c r="F1253" s="204" t="s">
        <v>854</v>
      </c>
      <c r="G1253" s="202">
        <v>0</v>
      </c>
      <c r="H1253" s="201">
        <v>0.25</v>
      </c>
      <c r="I1253" s="201">
        <f t="shared" si="106"/>
        <v>0</v>
      </c>
      <c r="J1253" s="197"/>
    </row>
    <row r="1254" spans="1:10" ht="12.75" customHeight="1">
      <c r="A1254" s="201"/>
      <c r="B1254" s="199"/>
      <c r="C1254" s="207"/>
      <c r="D1254" s="207"/>
      <c r="E1254" s="51"/>
      <c r="F1254" s="204" t="s">
        <v>875</v>
      </c>
      <c r="G1254" s="202">
        <v>300</v>
      </c>
      <c r="H1254" s="201">
        <v>0.01</v>
      </c>
      <c r="I1254" s="201">
        <f t="shared" si="106"/>
        <v>0.03</v>
      </c>
      <c r="J1254" s="197"/>
    </row>
    <row r="1255" spans="1:10" ht="12.75" customHeight="1">
      <c r="A1255" s="201">
        <v>12</v>
      </c>
      <c r="B1255" s="199" t="s">
        <v>13</v>
      </c>
      <c r="C1255" s="207" t="s">
        <v>737</v>
      </c>
      <c r="D1255" s="207" t="s">
        <v>731</v>
      </c>
      <c r="E1255" s="51" t="s">
        <v>876</v>
      </c>
      <c r="F1255" s="204" t="s">
        <v>849</v>
      </c>
      <c r="G1255" s="202">
        <v>0</v>
      </c>
      <c r="H1255" s="201">
        <v>7.5</v>
      </c>
      <c r="I1255" s="201">
        <f t="shared" si="106"/>
        <v>0</v>
      </c>
      <c r="J1255" s="197"/>
    </row>
    <row r="1256" spans="1:10" ht="12.75" customHeight="1">
      <c r="A1256" s="201"/>
      <c r="B1256" s="199"/>
      <c r="C1256" s="207"/>
      <c r="D1256" s="207"/>
      <c r="E1256" s="51"/>
      <c r="F1256" s="204" t="s">
        <v>850</v>
      </c>
      <c r="G1256" s="202">
        <v>0</v>
      </c>
      <c r="H1256" s="201">
        <v>0.01</v>
      </c>
      <c r="I1256" s="201">
        <f t="shared" si="106"/>
        <v>0</v>
      </c>
      <c r="J1256" s="197"/>
    </row>
    <row r="1257" spans="1:10" ht="12.75" customHeight="1">
      <c r="A1257" s="201"/>
      <c r="B1257" s="199"/>
      <c r="C1257" s="207"/>
      <c r="D1257" s="207"/>
      <c r="E1257" s="51"/>
      <c r="F1257" s="204" t="s">
        <v>851</v>
      </c>
      <c r="G1257" s="202">
        <v>0</v>
      </c>
      <c r="H1257" s="201">
        <v>7.5</v>
      </c>
      <c r="I1257" s="201">
        <f t="shared" si="106"/>
        <v>0</v>
      </c>
      <c r="J1257" s="197"/>
    </row>
    <row r="1258" spans="1:10" ht="12.75" customHeight="1">
      <c r="A1258" s="201"/>
      <c r="B1258" s="199"/>
      <c r="C1258" s="207"/>
      <c r="D1258" s="207"/>
      <c r="E1258" s="51"/>
      <c r="F1258" s="204" t="s">
        <v>852</v>
      </c>
      <c r="G1258" s="202">
        <v>0</v>
      </c>
      <c r="H1258" s="201">
        <v>0.5</v>
      </c>
      <c r="I1258" s="201">
        <f t="shared" si="106"/>
        <v>0</v>
      </c>
      <c r="J1258" s="197"/>
    </row>
    <row r="1259" spans="1:10" ht="12.75" customHeight="1">
      <c r="A1259" s="201"/>
      <c r="B1259" s="199"/>
      <c r="C1259" s="207"/>
      <c r="D1259" s="207"/>
      <c r="E1259" s="51"/>
      <c r="F1259" s="204" t="s">
        <v>853</v>
      </c>
      <c r="G1259" s="202">
        <v>0</v>
      </c>
      <c r="H1259" s="201">
        <v>0.5</v>
      </c>
      <c r="I1259" s="201">
        <f t="shared" si="106"/>
        <v>0</v>
      </c>
      <c r="J1259" s="197"/>
    </row>
    <row r="1260" spans="1:10" ht="12.75" customHeight="1">
      <c r="A1260" s="201"/>
      <c r="B1260" s="199"/>
      <c r="C1260" s="207"/>
      <c r="D1260" s="207"/>
      <c r="E1260" s="51"/>
      <c r="F1260" s="204" t="s">
        <v>854</v>
      </c>
      <c r="G1260" s="202">
        <v>0</v>
      </c>
      <c r="H1260" s="201">
        <v>0.25</v>
      </c>
      <c r="I1260" s="201">
        <f t="shared" si="106"/>
        <v>0</v>
      </c>
      <c r="J1260" s="197"/>
    </row>
    <row r="1261" spans="1:10" ht="12.75" customHeight="1">
      <c r="A1261" s="201"/>
      <c r="B1261" s="199"/>
      <c r="C1261" s="207"/>
      <c r="D1261" s="207"/>
      <c r="E1261" s="51"/>
      <c r="F1261" s="204" t="s">
        <v>877</v>
      </c>
      <c r="G1261" s="202">
        <v>450</v>
      </c>
      <c r="H1261" s="201">
        <v>0.01</v>
      </c>
      <c r="I1261" s="201">
        <f t="shared" si="106"/>
        <v>4.4999999999999998E-2</v>
      </c>
      <c r="J1261" s="197"/>
    </row>
    <row r="1262" spans="1:10" ht="12.75" customHeight="1">
      <c r="A1262" s="201">
        <v>13</v>
      </c>
      <c r="B1262" s="199" t="s">
        <v>13</v>
      </c>
      <c r="C1262" s="207" t="s">
        <v>737</v>
      </c>
      <c r="D1262" s="207" t="s">
        <v>731</v>
      </c>
      <c r="E1262" s="51" t="s">
        <v>878</v>
      </c>
      <c r="F1262" s="204" t="s">
        <v>849</v>
      </c>
      <c r="G1262" s="202">
        <v>0</v>
      </c>
      <c r="H1262" s="201">
        <v>7.5</v>
      </c>
      <c r="I1262" s="201">
        <f t="shared" si="106"/>
        <v>0</v>
      </c>
      <c r="J1262" s="197"/>
    </row>
    <row r="1263" spans="1:10" ht="12.75" customHeight="1">
      <c r="A1263" s="201"/>
      <c r="B1263" s="199"/>
      <c r="C1263" s="207"/>
      <c r="D1263" s="207"/>
      <c r="E1263" s="51"/>
      <c r="F1263" s="204" t="s">
        <v>850</v>
      </c>
      <c r="G1263" s="202">
        <v>0</v>
      </c>
      <c r="H1263" s="201">
        <v>0.01</v>
      </c>
      <c r="I1263" s="201">
        <f t="shared" si="106"/>
        <v>0</v>
      </c>
      <c r="J1263" s="197"/>
    </row>
    <row r="1264" spans="1:10" ht="12.75" customHeight="1">
      <c r="A1264" s="201"/>
      <c r="B1264" s="199"/>
      <c r="C1264" s="207"/>
      <c r="D1264" s="207"/>
      <c r="E1264" s="51"/>
      <c r="F1264" s="204" t="s">
        <v>851</v>
      </c>
      <c r="G1264" s="202">
        <v>0</v>
      </c>
      <c r="H1264" s="201">
        <v>7.5</v>
      </c>
      <c r="I1264" s="201">
        <f t="shared" si="106"/>
        <v>0</v>
      </c>
      <c r="J1264" s="197"/>
    </row>
    <row r="1265" spans="1:10" ht="12.75" customHeight="1">
      <c r="A1265" s="201"/>
      <c r="B1265" s="199"/>
      <c r="C1265" s="207"/>
      <c r="D1265" s="207"/>
      <c r="E1265" s="51"/>
      <c r="F1265" s="204" t="s">
        <v>852</v>
      </c>
      <c r="G1265" s="202">
        <v>0</v>
      </c>
      <c r="H1265" s="201">
        <v>0.5</v>
      </c>
      <c r="I1265" s="201">
        <f t="shared" si="106"/>
        <v>0</v>
      </c>
      <c r="J1265" s="197"/>
    </row>
    <row r="1266" spans="1:10" ht="12.75" customHeight="1">
      <c r="A1266" s="201"/>
      <c r="B1266" s="199"/>
      <c r="C1266" s="207"/>
      <c r="D1266" s="207"/>
      <c r="E1266" s="51"/>
      <c r="F1266" s="204" t="s">
        <v>853</v>
      </c>
      <c r="G1266" s="202">
        <v>0</v>
      </c>
      <c r="H1266" s="201">
        <v>0.5</v>
      </c>
      <c r="I1266" s="201">
        <f t="shared" si="106"/>
        <v>0</v>
      </c>
      <c r="J1266" s="197"/>
    </row>
    <row r="1267" spans="1:10" ht="12.75" customHeight="1">
      <c r="A1267" s="201"/>
      <c r="B1267" s="199"/>
      <c r="C1267" s="207"/>
      <c r="D1267" s="207"/>
      <c r="E1267" s="51"/>
      <c r="F1267" s="204" t="s">
        <v>854</v>
      </c>
      <c r="G1267" s="202">
        <v>0</v>
      </c>
      <c r="H1267" s="201">
        <v>0.25</v>
      </c>
      <c r="I1267" s="201">
        <f t="shared" si="106"/>
        <v>0</v>
      </c>
      <c r="J1267" s="197"/>
    </row>
    <row r="1268" spans="1:10" ht="12.75" customHeight="1">
      <c r="A1268" s="201"/>
      <c r="B1268" s="199"/>
      <c r="C1268" s="207"/>
      <c r="D1268" s="207"/>
      <c r="E1268" s="51"/>
      <c r="F1268" s="204" t="s">
        <v>879</v>
      </c>
      <c r="G1268" s="202">
        <v>400</v>
      </c>
      <c r="H1268" s="201">
        <v>0.01</v>
      </c>
      <c r="I1268" s="201">
        <f t="shared" si="106"/>
        <v>0.04</v>
      </c>
      <c r="J1268" s="197"/>
    </row>
    <row r="1269" spans="1:10" ht="12.75" customHeight="1">
      <c r="A1269" s="201">
        <v>14</v>
      </c>
      <c r="B1269" s="199" t="s">
        <v>13</v>
      </c>
      <c r="C1269" s="207" t="s">
        <v>737</v>
      </c>
      <c r="D1269" s="207" t="s">
        <v>731</v>
      </c>
      <c r="E1269" s="51" t="s">
        <v>880</v>
      </c>
      <c r="F1269" s="204" t="s">
        <v>849</v>
      </c>
      <c r="G1269" s="202">
        <v>0</v>
      </c>
      <c r="H1269" s="201">
        <v>7.5</v>
      </c>
      <c r="I1269" s="201">
        <f t="shared" si="106"/>
        <v>0</v>
      </c>
      <c r="J1269" s="197"/>
    </row>
    <row r="1270" spans="1:10" ht="12.75" customHeight="1">
      <c r="A1270" s="201"/>
      <c r="B1270" s="199"/>
      <c r="C1270" s="207"/>
      <c r="D1270" s="207"/>
      <c r="E1270" s="51"/>
      <c r="F1270" s="204" t="s">
        <v>850</v>
      </c>
      <c r="G1270" s="202">
        <v>0</v>
      </c>
      <c r="H1270" s="201">
        <v>0.01</v>
      </c>
      <c r="I1270" s="201">
        <f t="shared" si="106"/>
        <v>0</v>
      </c>
      <c r="J1270" s="197"/>
    </row>
    <row r="1271" spans="1:10" ht="12.75" customHeight="1">
      <c r="A1271" s="201"/>
      <c r="B1271" s="199"/>
      <c r="C1271" s="207"/>
      <c r="D1271" s="207"/>
      <c r="E1271" s="51"/>
      <c r="F1271" s="204" t="s">
        <v>851</v>
      </c>
      <c r="G1271" s="202">
        <v>0</v>
      </c>
      <c r="H1271" s="201">
        <v>7.5</v>
      </c>
      <c r="I1271" s="201">
        <f t="shared" si="106"/>
        <v>0</v>
      </c>
      <c r="J1271" s="197"/>
    </row>
    <row r="1272" spans="1:10" ht="12.75" customHeight="1">
      <c r="A1272" s="201"/>
      <c r="B1272" s="199"/>
      <c r="C1272" s="207"/>
      <c r="D1272" s="207"/>
      <c r="E1272" s="51"/>
      <c r="F1272" s="204" t="s">
        <v>852</v>
      </c>
      <c r="G1272" s="202">
        <v>0</v>
      </c>
      <c r="H1272" s="201">
        <v>0.5</v>
      </c>
      <c r="I1272" s="201">
        <f t="shared" si="106"/>
        <v>0</v>
      </c>
      <c r="J1272" s="197"/>
    </row>
    <row r="1273" spans="1:10" ht="12.75" customHeight="1">
      <c r="A1273" s="201"/>
      <c r="B1273" s="199"/>
      <c r="C1273" s="207"/>
      <c r="D1273" s="207"/>
      <c r="E1273" s="51"/>
      <c r="F1273" s="204" t="s">
        <v>853</v>
      </c>
      <c r="G1273" s="202">
        <v>0</v>
      </c>
      <c r="H1273" s="201">
        <v>0.5</v>
      </c>
      <c r="I1273" s="201">
        <f t="shared" si="106"/>
        <v>0</v>
      </c>
      <c r="J1273" s="197"/>
    </row>
    <row r="1274" spans="1:10" ht="12.75" customHeight="1">
      <c r="A1274" s="201"/>
      <c r="B1274" s="199"/>
      <c r="C1274" s="207"/>
      <c r="D1274" s="207"/>
      <c r="E1274" s="51"/>
      <c r="F1274" s="204" t="s">
        <v>854</v>
      </c>
      <c r="G1274" s="202">
        <v>0</v>
      </c>
      <c r="H1274" s="201">
        <v>0.25</v>
      </c>
      <c r="I1274" s="201">
        <f t="shared" si="106"/>
        <v>0</v>
      </c>
      <c r="J1274" s="197"/>
    </row>
    <row r="1275" spans="1:10" ht="12.75" customHeight="1">
      <c r="A1275" s="201"/>
      <c r="B1275" s="199"/>
      <c r="C1275" s="207"/>
      <c r="D1275" s="207"/>
      <c r="E1275" s="51"/>
      <c r="F1275" s="204" t="s">
        <v>881</v>
      </c>
      <c r="G1275" s="202">
        <v>600</v>
      </c>
      <c r="H1275" s="201">
        <v>0.01</v>
      </c>
      <c r="I1275" s="201">
        <f t="shared" si="106"/>
        <v>0.06</v>
      </c>
      <c r="J1275" s="197"/>
    </row>
    <row r="1276" spans="1:10" ht="12.75" customHeight="1">
      <c r="A1276" s="201">
        <v>15</v>
      </c>
      <c r="B1276" s="199" t="s">
        <v>13</v>
      </c>
      <c r="C1276" s="207" t="s">
        <v>737</v>
      </c>
      <c r="D1276" s="207" t="s">
        <v>731</v>
      </c>
      <c r="E1276" s="202" t="s">
        <v>882</v>
      </c>
      <c r="F1276" s="204" t="s">
        <v>849</v>
      </c>
      <c r="G1276" s="202">
        <v>0</v>
      </c>
      <c r="H1276" s="201">
        <v>7.5</v>
      </c>
      <c r="I1276" s="201">
        <f t="shared" si="106"/>
        <v>0</v>
      </c>
      <c r="J1276" s="197"/>
    </row>
    <row r="1277" spans="1:10" ht="12.75" customHeight="1">
      <c r="A1277" s="201"/>
      <c r="B1277" s="199"/>
      <c r="C1277" s="207"/>
      <c r="D1277" s="207"/>
      <c r="E1277" s="202"/>
      <c r="F1277" s="204" t="s">
        <v>850</v>
      </c>
      <c r="G1277" s="202">
        <v>0</v>
      </c>
      <c r="H1277" s="201">
        <v>0.01</v>
      </c>
      <c r="I1277" s="201">
        <f t="shared" si="106"/>
        <v>0</v>
      </c>
      <c r="J1277" s="197"/>
    </row>
    <row r="1278" spans="1:10" ht="12.75" customHeight="1">
      <c r="A1278" s="201"/>
      <c r="B1278" s="199"/>
      <c r="C1278" s="207"/>
      <c r="D1278" s="207"/>
      <c r="E1278" s="202"/>
      <c r="F1278" s="204" t="s">
        <v>851</v>
      </c>
      <c r="G1278" s="202">
        <v>0</v>
      </c>
      <c r="H1278" s="201">
        <v>7.5</v>
      </c>
      <c r="I1278" s="201">
        <f t="shared" si="106"/>
        <v>0</v>
      </c>
      <c r="J1278" s="197"/>
    </row>
    <row r="1279" spans="1:10" ht="12.75" customHeight="1">
      <c r="A1279" s="201"/>
      <c r="B1279" s="199"/>
      <c r="C1279" s="207"/>
      <c r="D1279" s="207"/>
      <c r="E1279" s="51"/>
      <c r="F1279" s="204" t="s">
        <v>852</v>
      </c>
      <c r="G1279" s="202">
        <v>0</v>
      </c>
      <c r="H1279" s="201">
        <v>0.5</v>
      </c>
      <c r="I1279" s="201">
        <f t="shared" si="106"/>
        <v>0</v>
      </c>
      <c r="J1279" s="197"/>
    </row>
    <row r="1280" spans="1:10" ht="12.75" customHeight="1">
      <c r="A1280" s="201"/>
      <c r="B1280" s="199"/>
      <c r="C1280" s="207"/>
      <c r="D1280" s="207"/>
      <c r="E1280" s="51"/>
      <c r="F1280" s="204" t="s">
        <v>853</v>
      </c>
      <c r="G1280" s="202">
        <v>0</v>
      </c>
      <c r="H1280" s="201">
        <v>0.5</v>
      </c>
      <c r="I1280" s="201">
        <f t="shared" si="106"/>
        <v>0</v>
      </c>
      <c r="J1280" s="197"/>
    </row>
    <row r="1281" spans="1:10" ht="12.75" customHeight="1">
      <c r="A1281" s="201"/>
      <c r="B1281" s="199"/>
      <c r="C1281" s="207"/>
      <c r="D1281" s="207"/>
      <c r="E1281" s="51"/>
      <c r="F1281" s="204" t="s">
        <v>854</v>
      </c>
      <c r="G1281" s="202">
        <v>0</v>
      </c>
      <c r="H1281" s="201">
        <v>0.25</v>
      </c>
      <c r="I1281" s="201">
        <f t="shared" si="106"/>
        <v>0</v>
      </c>
      <c r="J1281" s="197"/>
    </row>
    <row r="1282" spans="1:10" ht="12.75" customHeight="1">
      <c r="A1282" s="201"/>
      <c r="B1282" s="199"/>
      <c r="C1282" s="207"/>
      <c r="D1282" s="207"/>
      <c r="E1282" s="51"/>
      <c r="F1282" s="204" t="s">
        <v>883</v>
      </c>
      <c r="G1282" s="202">
        <v>800</v>
      </c>
      <c r="H1282" s="201">
        <v>0.01</v>
      </c>
      <c r="I1282" s="201">
        <f t="shared" si="106"/>
        <v>0.08</v>
      </c>
      <c r="J1282" s="197"/>
    </row>
    <row r="1283" spans="1:10" ht="12.75" customHeight="1">
      <c r="A1283" s="201">
        <v>16</v>
      </c>
      <c r="B1283" s="199" t="s">
        <v>13</v>
      </c>
      <c r="C1283" s="207" t="s">
        <v>737</v>
      </c>
      <c r="D1283" s="207" t="s">
        <v>731</v>
      </c>
      <c r="E1283" s="202" t="s">
        <v>884</v>
      </c>
      <c r="F1283" s="204" t="s">
        <v>849</v>
      </c>
      <c r="G1283" s="202">
        <v>0</v>
      </c>
      <c r="H1283" s="201">
        <v>7.5</v>
      </c>
      <c r="I1283" s="201">
        <f t="shared" si="106"/>
        <v>0</v>
      </c>
      <c r="J1283" s="197"/>
    </row>
    <row r="1284" spans="1:10" ht="12.75" customHeight="1">
      <c r="A1284" s="201"/>
      <c r="B1284" s="199"/>
      <c r="C1284" s="207"/>
      <c r="D1284" s="207"/>
      <c r="E1284" s="202"/>
      <c r="F1284" s="204" t="s">
        <v>850</v>
      </c>
      <c r="G1284" s="202">
        <v>0</v>
      </c>
      <c r="H1284" s="201">
        <v>0.01</v>
      </c>
      <c r="I1284" s="201">
        <f t="shared" si="106"/>
        <v>0</v>
      </c>
      <c r="J1284" s="197"/>
    </row>
    <row r="1285" spans="1:10" ht="12.75" customHeight="1">
      <c r="A1285" s="201"/>
      <c r="B1285" s="199"/>
      <c r="C1285" s="207"/>
      <c r="D1285" s="207"/>
      <c r="E1285" s="202"/>
      <c r="F1285" s="204" t="s">
        <v>851</v>
      </c>
      <c r="G1285" s="202">
        <v>0</v>
      </c>
      <c r="H1285" s="201">
        <v>7.5</v>
      </c>
      <c r="I1285" s="201">
        <f t="shared" si="106"/>
        <v>0</v>
      </c>
      <c r="J1285" s="197"/>
    </row>
    <row r="1286" spans="1:10" ht="12.75" customHeight="1">
      <c r="A1286" s="201"/>
      <c r="B1286" s="199"/>
      <c r="C1286" s="207"/>
      <c r="D1286" s="207"/>
      <c r="E1286" s="51"/>
      <c r="F1286" s="204" t="s">
        <v>852</v>
      </c>
      <c r="G1286" s="202">
        <v>0</v>
      </c>
      <c r="H1286" s="201">
        <v>0.5</v>
      </c>
      <c r="I1286" s="201">
        <f t="shared" si="106"/>
        <v>0</v>
      </c>
      <c r="J1286" s="197"/>
    </row>
    <row r="1287" spans="1:10" ht="12.75" customHeight="1">
      <c r="A1287" s="201"/>
      <c r="B1287" s="199"/>
      <c r="C1287" s="207"/>
      <c r="D1287" s="207"/>
      <c r="E1287" s="51"/>
      <c r="F1287" s="204" t="s">
        <v>853</v>
      </c>
      <c r="G1287" s="202">
        <v>0</v>
      </c>
      <c r="H1287" s="201">
        <v>0.5</v>
      </c>
      <c r="I1287" s="201">
        <f t="shared" si="106"/>
        <v>0</v>
      </c>
      <c r="J1287" s="197"/>
    </row>
    <row r="1288" spans="1:10" ht="12.75" customHeight="1">
      <c r="A1288" s="201"/>
      <c r="B1288" s="199"/>
      <c r="C1288" s="207"/>
      <c r="D1288" s="207"/>
      <c r="E1288" s="51"/>
      <c r="F1288" s="204" t="s">
        <v>854</v>
      </c>
      <c r="G1288" s="202">
        <v>0</v>
      </c>
      <c r="H1288" s="201">
        <v>0.25</v>
      </c>
      <c r="I1288" s="201">
        <f t="shared" si="106"/>
        <v>0</v>
      </c>
      <c r="J1288" s="197"/>
    </row>
    <row r="1289" spans="1:10" ht="12.75" customHeight="1">
      <c r="A1289" s="201"/>
      <c r="B1289" s="199"/>
      <c r="C1289" s="207"/>
      <c r="D1289" s="207"/>
      <c r="E1289" s="51"/>
      <c r="F1289" s="204" t="s">
        <v>885</v>
      </c>
      <c r="G1289" s="202">
        <v>2200</v>
      </c>
      <c r="H1289" s="201">
        <v>0.01</v>
      </c>
      <c r="I1289" s="201">
        <f t="shared" si="106"/>
        <v>0.22</v>
      </c>
      <c r="J1289" s="197"/>
    </row>
    <row r="1290" spans="1:10" ht="12.75" customHeight="1">
      <c r="A1290" s="201">
        <v>17</v>
      </c>
      <c r="B1290" s="199" t="s">
        <v>13</v>
      </c>
      <c r="C1290" s="207" t="s">
        <v>737</v>
      </c>
      <c r="D1290" s="207" t="s">
        <v>731</v>
      </c>
      <c r="E1290" s="202" t="s">
        <v>886</v>
      </c>
      <c r="F1290" s="204" t="s">
        <v>849</v>
      </c>
      <c r="G1290" s="202">
        <v>0</v>
      </c>
      <c r="H1290" s="201">
        <v>7.5</v>
      </c>
      <c r="I1290" s="201">
        <f t="shared" si="106"/>
        <v>0</v>
      </c>
      <c r="J1290" s="197"/>
    </row>
    <row r="1291" spans="1:10" ht="12.75" customHeight="1">
      <c r="A1291" s="201"/>
      <c r="B1291" s="199"/>
      <c r="C1291" s="207"/>
      <c r="D1291" s="207"/>
      <c r="E1291" s="202"/>
      <c r="F1291" s="204" t="s">
        <v>850</v>
      </c>
      <c r="G1291" s="202">
        <v>0</v>
      </c>
      <c r="H1291" s="201">
        <v>0.01</v>
      </c>
      <c r="I1291" s="201">
        <f t="shared" si="106"/>
        <v>0</v>
      </c>
      <c r="J1291" s="197"/>
    </row>
    <row r="1292" spans="1:10" ht="12.75" customHeight="1">
      <c r="A1292" s="201"/>
      <c r="B1292" s="199"/>
      <c r="C1292" s="207"/>
      <c r="D1292" s="207"/>
      <c r="E1292" s="202"/>
      <c r="F1292" s="204" t="s">
        <v>851</v>
      </c>
      <c r="G1292" s="202">
        <v>0</v>
      </c>
      <c r="H1292" s="201">
        <v>7.5</v>
      </c>
      <c r="I1292" s="201">
        <f t="shared" si="106"/>
        <v>0</v>
      </c>
      <c r="J1292" s="197"/>
    </row>
    <row r="1293" spans="1:10" ht="12.75" customHeight="1">
      <c r="A1293" s="201"/>
      <c r="B1293" s="199"/>
      <c r="C1293" s="207"/>
      <c r="D1293" s="207"/>
      <c r="E1293" s="51"/>
      <c r="F1293" s="204" t="s">
        <v>852</v>
      </c>
      <c r="G1293" s="202">
        <v>0</v>
      </c>
      <c r="H1293" s="201">
        <v>0.5</v>
      </c>
      <c r="I1293" s="201">
        <f t="shared" si="106"/>
        <v>0</v>
      </c>
      <c r="J1293" s="197"/>
    </row>
    <row r="1294" spans="1:10" ht="12.75" customHeight="1">
      <c r="A1294" s="201"/>
      <c r="B1294" s="199"/>
      <c r="C1294" s="207"/>
      <c r="D1294" s="207"/>
      <c r="E1294" s="51"/>
      <c r="F1294" s="204" t="s">
        <v>853</v>
      </c>
      <c r="G1294" s="202">
        <v>0</v>
      </c>
      <c r="H1294" s="201">
        <v>0.5</v>
      </c>
      <c r="I1294" s="201">
        <f t="shared" si="106"/>
        <v>0</v>
      </c>
      <c r="J1294" s="197"/>
    </row>
    <row r="1295" spans="1:10" ht="12.75" customHeight="1">
      <c r="A1295" s="201"/>
      <c r="B1295" s="199"/>
      <c r="C1295" s="207"/>
      <c r="D1295" s="207"/>
      <c r="E1295" s="51"/>
      <c r="F1295" s="204" t="s">
        <v>854</v>
      </c>
      <c r="G1295" s="202">
        <v>0</v>
      </c>
      <c r="H1295" s="201">
        <v>0.25</v>
      </c>
      <c r="I1295" s="201">
        <f t="shared" si="106"/>
        <v>0</v>
      </c>
      <c r="J1295" s="197"/>
    </row>
    <row r="1296" spans="1:10" ht="12.75" customHeight="1">
      <c r="A1296" s="201"/>
      <c r="B1296" s="199"/>
      <c r="C1296" s="207"/>
      <c r="D1296" s="207"/>
      <c r="E1296" s="51"/>
      <c r="F1296" s="204" t="s">
        <v>887</v>
      </c>
      <c r="G1296" s="202">
        <v>700</v>
      </c>
      <c r="H1296" s="201">
        <v>0.01</v>
      </c>
      <c r="I1296" s="201">
        <f t="shared" si="106"/>
        <v>7.0000000000000007E-2</v>
      </c>
      <c r="J1296" s="197"/>
    </row>
    <row r="1297" spans="1:10" ht="12.75" customHeight="1">
      <c r="A1297" s="201">
        <v>18</v>
      </c>
      <c r="B1297" s="199" t="s">
        <v>13</v>
      </c>
      <c r="C1297" s="207" t="s">
        <v>737</v>
      </c>
      <c r="D1297" s="207" t="s">
        <v>731</v>
      </c>
      <c r="E1297" s="202" t="s">
        <v>888</v>
      </c>
      <c r="F1297" s="204" t="s">
        <v>849</v>
      </c>
      <c r="G1297" s="202">
        <v>0</v>
      </c>
      <c r="H1297" s="201">
        <v>7.5</v>
      </c>
      <c r="I1297" s="201">
        <f t="shared" si="106"/>
        <v>0</v>
      </c>
      <c r="J1297" s="197"/>
    </row>
    <row r="1298" spans="1:10" ht="12.75" customHeight="1">
      <c r="A1298" s="201"/>
      <c r="B1298" s="199"/>
      <c r="C1298" s="207"/>
      <c r="D1298" s="207"/>
      <c r="E1298" s="202"/>
      <c r="F1298" s="204" t="s">
        <v>850</v>
      </c>
      <c r="G1298" s="202">
        <v>0</v>
      </c>
      <c r="H1298" s="201">
        <v>0.01</v>
      </c>
      <c r="I1298" s="201">
        <f t="shared" si="106"/>
        <v>0</v>
      </c>
      <c r="J1298" s="197"/>
    </row>
    <row r="1299" spans="1:10" ht="12.75" customHeight="1">
      <c r="A1299" s="201"/>
      <c r="B1299" s="199"/>
      <c r="C1299" s="207"/>
      <c r="D1299" s="207"/>
      <c r="E1299" s="202"/>
      <c r="F1299" s="204" t="s">
        <v>851</v>
      </c>
      <c r="G1299" s="202">
        <v>0</v>
      </c>
      <c r="H1299" s="201">
        <v>7.5</v>
      </c>
      <c r="I1299" s="201">
        <f t="shared" si="106"/>
        <v>0</v>
      </c>
      <c r="J1299" s="197"/>
    </row>
    <row r="1300" spans="1:10" ht="12.75" customHeight="1">
      <c r="A1300" s="201"/>
      <c r="B1300" s="199"/>
      <c r="C1300" s="207"/>
      <c r="D1300" s="207"/>
      <c r="E1300" s="51"/>
      <c r="F1300" s="204" t="s">
        <v>852</v>
      </c>
      <c r="G1300" s="202">
        <v>0</v>
      </c>
      <c r="H1300" s="201">
        <v>0.5</v>
      </c>
      <c r="I1300" s="201">
        <f t="shared" si="106"/>
        <v>0</v>
      </c>
      <c r="J1300" s="197"/>
    </row>
    <row r="1301" spans="1:10" ht="12.75" customHeight="1">
      <c r="A1301" s="201"/>
      <c r="B1301" s="199"/>
      <c r="C1301" s="207"/>
      <c r="D1301" s="207"/>
      <c r="E1301" s="51"/>
      <c r="F1301" s="204" t="s">
        <v>853</v>
      </c>
      <c r="G1301" s="202">
        <v>0</v>
      </c>
      <c r="H1301" s="201">
        <v>0.5</v>
      </c>
      <c r="I1301" s="201">
        <f t="shared" si="106"/>
        <v>0</v>
      </c>
      <c r="J1301" s="197"/>
    </row>
    <row r="1302" spans="1:10" ht="12.75" customHeight="1">
      <c r="A1302" s="201"/>
      <c r="B1302" s="199"/>
      <c r="C1302" s="207"/>
      <c r="D1302" s="207"/>
      <c r="E1302" s="51"/>
      <c r="F1302" s="204" t="s">
        <v>854</v>
      </c>
      <c r="G1302" s="202">
        <v>0</v>
      </c>
      <c r="H1302" s="201">
        <v>0.25</v>
      </c>
      <c r="I1302" s="201">
        <f t="shared" si="106"/>
        <v>0</v>
      </c>
      <c r="J1302" s="197"/>
    </row>
    <row r="1303" spans="1:10" ht="12.75" customHeight="1">
      <c r="A1303" s="201"/>
      <c r="B1303" s="199"/>
      <c r="C1303" s="207"/>
      <c r="D1303" s="207"/>
      <c r="E1303" s="51"/>
      <c r="F1303" s="204" t="s">
        <v>889</v>
      </c>
      <c r="G1303" s="202">
        <v>1000</v>
      </c>
      <c r="H1303" s="201">
        <v>0.01</v>
      </c>
      <c r="I1303" s="201">
        <f t="shared" si="106"/>
        <v>0.1</v>
      </c>
      <c r="J1303" s="197"/>
    </row>
    <row r="1304" spans="1:10" ht="12.75" customHeight="1">
      <c r="A1304" s="201">
        <v>19</v>
      </c>
      <c r="B1304" s="199" t="s">
        <v>13</v>
      </c>
      <c r="C1304" s="207" t="s">
        <v>737</v>
      </c>
      <c r="D1304" s="207" t="s">
        <v>731</v>
      </c>
      <c r="E1304" s="51" t="s">
        <v>890</v>
      </c>
      <c r="F1304" s="204" t="s">
        <v>849</v>
      </c>
      <c r="G1304" s="202">
        <v>0</v>
      </c>
      <c r="H1304" s="201">
        <v>7.5</v>
      </c>
      <c r="I1304" s="201">
        <f t="shared" si="106"/>
        <v>0</v>
      </c>
      <c r="J1304" s="197"/>
    </row>
    <row r="1305" spans="1:10" ht="12.75" customHeight="1">
      <c r="A1305" s="201"/>
      <c r="B1305" s="199"/>
      <c r="C1305" s="207"/>
      <c r="D1305" s="207"/>
      <c r="E1305" s="51"/>
      <c r="F1305" s="204" t="s">
        <v>850</v>
      </c>
      <c r="G1305" s="202">
        <v>0</v>
      </c>
      <c r="H1305" s="201">
        <v>0.01</v>
      </c>
      <c r="I1305" s="201">
        <f t="shared" si="106"/>
        <v>0</v>
      </c>
      <c r="J1305" s="197"/>
    </row>
    <row r="1306" spans="1:10" ht="12.75" customHeight="1">
      <c r="A1306" s="201"/>
      <c r="B1306" s="199"/>
      <c r="C1306" s="207"/>
      <c r="D1306" s="207"/>
      <c r="E1306" s="51"/>
      <c r="F1306" s="204" t="s">
        <v>851</v>
      </c>
      <c r="G1306" s="202">
        <v>0</v>
      </c>
      <c r="H1306" s="201">
        <v>7.5</v>
      </c>
      <c r="I1306" s="201">
        <f t="shared" si="106"/>
        <v>0</v>
      </c>
      <c r="J1306" s="197"/>
    </row>
    <row r="1307" spans="1:10" ht="12.75" customHeight="1">
      <c r="A1307" s="201"/>
      <c r="B1307" s="199"/>
      <c r="C1307" s="207"/>
      <c r="D1307" s="207"/>
      <c r="E1307" s="51"/>
      <c r="F1307" s="204" t="s">
        <v>852</v>
      </c>
      <c r="G1307" s="202">
        <v>0</v>
      </c>
      <c r="H1307" s="201">
        <v>0.5</v>
      </c>
      <c r="I1307" s="201">
        <f t="shared" si="106"/>
        <v>0</v>
      </c>
      <c r="J1307" s="197"/>
    </row>
    <row r="1308" spans="1:10" ht="12.75" customHeight="1">
      <c r="A1308" s="201"/>
      <c r="B1308" s="199"/>
      <c r="C1308" s="207"/>
      <c r="D1308" s="207"/>
      <c r="E1308" s="51"/>
      <c r="F1308" s="204" t="s">
        <v>853</v>
      </c>
      <c r="G1308" s="202">
        <v>0</v>
      </c>
      <c r="H1308" s="201">
        <v>0.5</v>
      </c>
      <c r="I1308" s="201">
        <f t="shared" si="106"/>
        <v>0</v>
      </c>
      <c r="J1308" s="197"/>
    </row>
    <row r="1309" spans="1:10" ht="12.75" customHeight="1">
      <c r="A1309" s="201"/>
      <c r="B1309" s="199"/>
      <c r="C1309" s="207"/>
      <c r="D1309" s="207"/>
      <c r="E1309" s="51"/>
      <c r="F1309" s="204" t="s">
        <v>854</v>
      </c>
      <c r="G1309" s="202">
        <v>0</v>
      </c>
      <c r="H1309" s="201">
        <v>0.25</v>
      </c>
      <c r="I1309" s="201">
        <f t="shared" si="106"/>
        <v>0</v>
      </c>
      <c r="J1309" s="197"/>
    </row>
    <row r="1310" spans="1:10" ht="12.75" customHeight="1">
      <c r="A1310" s="201"/>
      <c r="B1310" s="199"/>
      <c r="C1310" s="207"/>
      <c r="D1310" s="207"/>
      <c r="E1310" s="51"/>
      <c r="F1310" s="204" t="s">
        <v>891</v>
      </c>
      <c r="G1310" s="202">
        <v>1000</v>
      </c>
      <c r="H1310" s="201">
        <v>0.01</v>
      </c>
      <c r="I1310" s="201">
        <f t="shared" si="106"/>
        <v>0.1</v>
      </c>
      <c r="J1310" s="197"/>
    </row>
    <row r="1311" spans="1:10" ht="12.75" customHeight="1">
      <c r="A1311" s="201">
        <v>20</v>
      </c>
      <c r="B1311" s="199" t="s">
        <v>13</v>
      </c>
      <c r="C1311" s="207" t="s">
        <v>737</v>
      </c>
      <c r="D1311" s="207" t="s">
        <v>731</v>
      </c>
      <c r="E1311" s="51" t="s">
        <v>892</v>
      </c>
      <c r="F1311" s="204" t="s">
        <v>849</v>
      </c>
      <c r="G1311" s="202">
        <v>0</v>
      </c>
      <c r="H1311" s="201">
        <v>7.5</v>
      </c>
      <c r="I1311" s="201">
        <f t="shared" si="106"/>
        <v>0</v>
      </c>
      <c r="J1311" s="197"/>
    </row>
    <row r="1312" spans="1:10" ht="12.75" customHeight="1">
      <c r="A1312" s="201"/>
      <c r="B1312" s="199"/>
      <c r="C1312" s="207"/>
      <c r="D1312" s="207"/>
      <c r="E1312" s="51"/>
      <c r="F1312" s="204" t="s">
        <v>850</v>
      </c>
      <c r="G1312" s="202">
        <v>0</v>
      </c>
      <c r="H1312" s="201">
        <v>0.01</v>
      </c>
      <c r="I1312" s="201">
        <f t="shared" si="106"/>
        <v>0</v>
      </c>
      <c r="J1312" s="197"/>
    </row>
    <row r="1313" spans="1:10" ht="12.75" customHeight="1">
      <c r="A1313" s="201"/>
      <c r="B1313" s="199"/>
      <c r="C1313" s="207"/>
      <c r="D1313" s="207"/>
      <c r="E1313" s="51"/>
      <c r="F1313" s="204" t="s">
        <v>851</v>
      </c>
      <c r="G1313" s="202">
        <v>0</v>
      </c>
      <c r="H1313" s="201">
        <v>7.5</v>
      </c>
      <c r="I1313" s="201">
        <f t="shared" si="106"/>
        <v>0</v>
      </c>
      <c r="J1313" s="197"/>
    </row>
    <row r="1314" spans="1:10" ht="12.75" customHeight="1">
      <c r="A1314" s="201"/>
      <c r="B1314" s="199"/>
      <c r="C1314" s="207"/>
      <c r="D1314" s="207"/>
      <c r="E1314" s="51"/>
      <c r="F1314" s="204" t="s">
        <v>852</v>
      </c>
      <c r="G1314" s="202">
        <v>0</v>
      </c>
      <c r="H1314" s="201">
        <v>0.5</v>
      </c>
      <c r="I1314" s="201">
        <f t="shared" si="106"/>
        <v>0</v>
      </c>
      <c r="J1314" s="197"/>
    </row>
    <row r="1315" spans="1:10" ht="12.75" customHeight="1">
      <c r="A1315" s="201"/>
      <c r="B1315" s="199"/>
      <c r="C1315" s="207"/>
      <c r="D1315" s="207"/>
      <c r="E1315" s="51"/>
      <c r="F1315" s="204" t="s">
        <v>853</v>
      </c>
      <c r="G1315" s="202">
        <v>0</v>
      </c>
      <c r="H1315" s="201">
        <v>0.5</v>
      </c>
      <c r="I1315" s="201">
        <f t="shared" si="106"/>
        <v>0</v>
      </c>
      <c r="J1315" s="197"/>
    </row>
    <row r="1316" spans="1:10" ht="12.75" customHeight="1">
      <c r="A1316" s="201"/>
      <c r="B1316" s="199"/>
      <c r="C1316" s="207"/>
      <c r="D1316" s="207"/>
      <c r="E1316" s="51"/>
      <c r="F1316" s="204" t="s">
        <v>854</v>
      </c>
      <c r="G1316" s="202">
        <v>0</v>
      </c>
      <c r="H1316" s="201">
        <v>0.25</v>
      </c>
      <c r="I1316" s="201">
        <f t="shared" si="106"/>
        <v>0</v>
      </c>
      <c r="J1316" s="197"/>
    </row>
    <row r="1317" spans="1:10" ht="12.75" customHeight="1">
      <c r="A1317" s="201"/>
      <c r="B1317" s="199"/>
      <c r="C1317" s="207"/>
      <c r="D1317" s="207"/>
      <c r="E1317" s="51"/>
      <c r="F1317" s="204" t="s">
        <v>893</v>
      </c>
      <c r="G1317" s="202">
        <v>500</v>
      </c>
      <c r="H1317" s="201">
        <v>0.01</v>
      </c>
      <c r="I1317" s="201">
        <f t="shared" si="106"/>
        <v>0.05</v>
      </c>
      <c r="J1317" s="197"/>
    </row>
    <row r="1318" spans="1:10" ht="12.75" customHeight="1">
      <c r="A1318" s="201">
        <v>21</v>
      </c>
      <c r="B1318" s="199" t="s">
        <v>13</v>
      </c>
      <c r="C1318" s="207" t="s">
        <v>737</v>
      </c>
      <c r="D1318" s="207" t="s">
        <v>731</v>
      </c>
      <c r="E1318" s="51" t="s">
        <v>894</v>
      </c>
      <c r="F1318" s="204" t="s">
        <v>849</v>
      </c>
      <c r="G1318" s="202">
        <v>0</v>
      </c>
      <c r="H1318" s="201">
        <v>7.5</v>
      </c>
      <c r="I1318" s="201">
        <f t="shared" si="106"/>
        <v>0</v>
      </c>
      <c r="J1318" s="197"/>
    </row>
    <row r="1319" spans="1:10" ht="12.75" customHeight="1">
      <c r="A1319" s="201"/>
      <c r="B1319" s="199"/>
      <c r="C1319" s="207"/>
      <c r="D1319" s="207"/>
      <c r="E1319" s="51"/>
      <c r="F1319" s="204" t="s">
        <v>850</v>
      </c>
      <c r="G1319" s="202">
        <v>0</v>
      </c>
      <c r="H1319" s="201">
        <v>0.01</v>
      </c>
      <c r="I1319" s="201">
        <f t="shared" si="106"/>
        <v>0</v>
      </c>
      <c r="J1319" s="197"/>
    </row>
    <row r="1320" spans="1:10" ht="12.75" customHeight="1">
      <c r="A1320" s="201"/>
      <c r="B1320" s="199"/>
      <c r="C1320" s="207"/>
      <c r="D1320" s="207"/>
      <c r="E1320" s="51"/>
      <c r="F1320" s="204" t="s">
        <v>851</v>
      </c>
      <c r="G1320" s="202">
        <v>0</v>
      </c>
      <c r="H1320" s="201">
        <v>7.5</v>
      </c>
      <c r="I1320" s="201">
        <f t="shared" si="106"/>
        <v>0</v>
      </c>
      <c r="J1320" s="197"/>
    </row>
    <row r="1321" spans="1:10" ht="12.75" customHeight="1">
      <c r="A1321" s="201"/>
      <c r="B1321" s="199"/>
      <c r="C1321" s="207"/>
      <c r="D1321" s="207"/>
      <c r="E1321" s="51"/>
      <c r="F1321" s="204" t="s">
        <v>852</v>
      </c>
      <c r="G1321" s="202">
        <v>0</v>
      </c>
      <c r="H1321" s="201">
        <v>0.5</v>
      </c>
      <c r="I1321" s="201">
        <f t="shared" si="106"/>
        <v>0</v>
      </c>
      <c r="J1321" s="197"/>
    </row>
    <row r="1322" spans="1:10" ht="12.75" customHeight="1">
      <c r="A1322" s="201"/>
      <c r="B1322" s="199"/>
      <c r="C1322" s="207"/>
      <c r="D1322" s="207"/>
      <c r="E1322" s="51"/>
      <c r="F1322" s="204" t="s">
        <v>853</v>
      </c>
      <c r="G1322" s="202">
        <v>0</v>
      </c>
      <c r="H1322" s="201">
        <v>0.5</v>
      </c>
      <c r="I1322" s="201">
        <f t="shared" si="106"/>
        <v>0</v>
      </c>
      <c r="J1322" s="197"/>
    </row>
    <row r="1323" spans="1:10" ht="12.75" customHeight="1">
      <c r="A1323" s="201"/>
      <c r="B1323" s="199"/>
      <c r="C1323" s="207"/>
      <c r="D1323" s="207"/>
      <c r="E1323" s="51"/>
      <c r="F1323" s="204" t="s">
        <v>854</v>
      </c>
      <c r="G1323" s="202">
        <v>0</v>
      </c>
      <c r="H1323" s="201">
        <v>0.25</v>
      </c>
      <c r="I1323" s="201">
        <f t="shared" si="106"/>
        <v>0</v>
      </c>
      <c r="J1323" s="197"/>
    </row>
    <row r="1324" spans="1:10" ht="12.75" customHeight="1">
      <c r="A1324" s="201"/>
      <c r="B1324" s="199"/>
      <c r="C1324" s="207"/>
      <c r="D1324" s="207"/>
      <c r="E1324" s="51"/>
      <c r="F1324" s="204" t="s">
        <v>895</v>
      </c>
      <c r="G1324" s="202">
        <v>500</v>
      </c>
      <c r="H1324" s="201">
        <v>0.01</v>
      </c>
      <c r="I1324" s="201">
        <f t="shared" si="106"/>
        <v>0.05</v>
      </c>
      <c r="J1324" s="197"/>
    </row>
    <row r="1325" spans="1:10" ht="12.75" customHeight="1">
      <c r="A1325" s="201">
        <v>22</v>
      </c>
      <c r="B1325" s="199" t="s">
        <v>13</v>
      </c>
      <c r="C1325" s="207" t="s">
        <v>737</v>
      </c>
      <c r="D1325" s="207" t="s">
        <v>731</v>
      </c>
      <c r="E1325" s="51" t="s">
        <v>896</v>
      </c>
      <c r="F1325" s="204" t="s">
        <v>849</v>
      </c>
      <c r="G1325" s="202">
        <v>0</v>
      </c>
      <c r="H1325" s="201">
        <v>7.5</v>
      </c>
      <c r="I1325" s="201">
        <f t="shared" si="106"/>
        <v>0</v>
      </c>
      <c r="J1325" s="197"/>
    </row>
    <row r="1326" spans="1:10" ht="12.75" customHeight="1">
      <c r="A1326" s="201"/>
      <c r="B1326" s="199"/>
      <c r="C1326" s="207"/>
      <c r="D1326" s="207"/>
      <c r="E1326" s="51"/>
      <c r="F1326" s="204" t="s">
        <v>850</v>
      </c>
      <c r="G1326" s="202">
        <v>0</v>
      </c>
      <c r="H1326" s="201">
        <v>0.01</v>
      </c>
      <c r="I1326" s="201">
        <f t="shared" si="106"/>
        <v>0</v>
      </c>
      <c r="J1326" s="197"/>
    </row>
    <row r="1327" spans="1:10" ht="12.75" customHeight="1">
      <c r="A1327" s="201"/>
      <c r="B1327" s="199"/>
      <c r="C1327" s="207"/>
      <c r="D1327" s="207"/>
      <c r="E1327" s="51"/>
      <c r="F1327" s="204" t="s">
        <v>851</v>
      </c>
      <c r="G1327" s="202">
        <v>0</v>
      </c>
      <c r="H1327" s="201">
        <v>7.5</v>
      </c>
      <c r="I1327" s="201">
        <f t="shared" si="106"/>
        <v>0</v>
      </c>
      <c r="J1327" s="197"/>
    </row>
    <row r="1328" spans="1:10" ht="12.75" customHeight="1">
      <c r="A1328" s="201"/>
      <c r="B1328" s="199"/>
      <c r="C1328" s="207"/>
      <c r="D1328" s="207"/>
      <c r="E1328" s="51"/>
      <c r="F1328" s="204" t="s">
        <v>852</v>
      </c>
      <c r="G1328" s="202">
        <v>0</v>
      </c>
      <c r="H1328" s="201">
        <v>0.5</v>
      </c>
      <c r="I1328" s="201">
        <f t="shared" si="106"/>
        <v>0</v>
      </c>
      <c r="J1328" s="197"/>
    </row>
    <row r="1329" spans="1:10" ht="12.75" customHeight="1">
      <c r="A1329" s="201"/>
      <c r="B1329" s="199"/>
      <c r="C1329" s="207"/>
      <c r="D1329" s="207"/>
      <c r="E1329" s="51"/>
      <c r="F1329" s="204" t="s">
        <v>853</v>
      </c>
      <c r="G1329" s="202">
        <v>0</v>
      </c>
      <c r="H1329" s="201">
        <v>0.5</v>
      </c>
      <c r="I1329" s="201">
        <f t="shared" si="106"/>
        <v>0</v>
      </c>
      <c r="J1329" s="197"/>
    </row>
    <row r="1330" spans="1:10" ht="12.75" customHeight="1">
      <c r="A1330" s="201"/>
      <c r="B1330" s="199"/>
      <c r="C1330" s="207"/>
      <c r="D1330" s="207"/>
      <c r="E1330" s="51"/>
      <c r="F1330" s="204" t="s">
        <v>854</v>
      </c>
      <c r="G1330" s="202">
        <v>0</v>
      </c>
      <c r="H1330" s="201">
        <v>0.25</v>
      </c>
      <c r="I1330" s="201">
        <f t="shared" si="106"/>
        <v>0</v>
      </c>
      <c r="J1330" s="197"/>
    </row>
    <row r="1331" spans="1:10" ht="12.75" customHeight="1">
      <c r="A1331" s="201"/>
      <c r="B1331" s="199"/>
      <c r="C1331" s="207"/>
      <c r="D1331" s="207"/>
      <c r="E1331" s="51"/>
      <c r="F1331" s="204" t="s">
        <v>897</v>
      </c>
      <c r="G1331" s="202">
        <v>500</v>
      </c>
      <c r="H1331" s="201">
        <v>0.01</v>
      </c>
      <c r="I1331" s="201">
        <f t="shared" si="106"/>
        <v>0.05</v>
      </c>
      <c r="J1331" s="197"/>
    </row>
    <row r="1332" spans="1:10" ht="12.75" customHeight="1">
      <c r="A1332" s="201">
        <v>23</v>
      </c>
      <c r="B1332" s="199" t="s">
        <v>13</v>
      </c>
      <c r="C1332" s="207" t="s">
        <v>737</v>
      </c>
      <c r="D1332" s="207" t="s">
        <v>731</v>
      </c>
      <c r="E1332" s="51" t="s">
        <v>898</v>
      </c>
      <c r="F1332" s="204" t="s">
        <v>849</v>
      </c>
      <c r="G1332" s="202">
        <v>0</v>
      </c>
      <c r="H1332" s="201">
        <v>7.5</v>
      </c>
      <c r="I1332" s="201">
        <f t="shared" si="106"/>
        <v>0</v>
      </c>
      <c r="J1332" s="197"/>
    </row>
    <row r="1333" spans="1:10" ht="12.75" customHeight="1">
      <c r="A1333" s="201"/>
      <c r="B1333" s="199"/>
      <c r="C1333" s="207"/>
      <c r="D1333" s="207"/>
      <c r="E1333" s="51"/>
      <c r="F1333" s="204" t="s">
        <v>850</v>
      </c>
      <c r="G1333" s="202">
        <v>0</v>
      </c>
      <c r="H1333" s="201">
        <v>0.01</v>
      </c>
      <c r="I1333" s="201">
        <f t="shared" si="106"/>
        <v>0</v>
      </c>
      <c r="J1333" s="197"/>
    </row>
    <row r="1334" spans="1:10" ht="12.75" customHeight="1">
      <c r="A1334" s="201"/>
      <c r="B1334" s="199"/>
      <c r="C1334" s="207"/>
      <c r="D1334" s="207"/>
      <c r="E1334" s="51"/>
      <c r="F1334" s="204" t="s">
        <v>851</v>
      </c>
      <c r="G1334" s="202">
        <v>0</v>
      </c>
      <c r="H1334" s="201">
        <v>7.5</v>
      </c>
      <c r="I1334" s="201">
        <f t="shared" si="106"/>
        <v>0</v>
      </c>
      <c r="J1334" s="197"/>
    </row>
    <row r="1335" spans="1:10" ht="12.75" customHeight="1">
      <c r="A1335" s="201"/>
      <c r="B1335" s="199"/>
      <c r="C1335" s="207"/>
      <c r="D1335" s="207"/>
      <c r="E1335" s="51"/>
      <c r="F1335" s="204" t="s">
        <v>852</v>
      </c>
      <c r="G1335" s="202">
        <v>0</v>
      </c>
      <c r="H1335" s="201">
        <v>0.5</v>
      </c>
      <c r="I1335" s="201">
        <f t="shared" si="106"/>
        <v>0</v>
      </c>
      <c r="J1335" s="197"/>
    </row>
    <row r="1336" spans="1:10" ht="12.75" customHeight="1">
      <c r="A1336" s="201"/>
      <c r="B1336" s="199"/>
      <c r="C1336" s="207"/>
      <c r="D1336" s="207"/>
      <c r="E1336" s="51"/>
      <c r="F1336" s="204" t="s">
        <v>853</v>
      </c>
      <c r="G1336" s="202">
        <v>0</v>
      </c>
      <c r="H1336" s="201">
        <v>0.5</v>
      </c>
      <c r="I1336" s="201">
        <f t="shared" si="106"/>
        <v>0</v>
      </c>
      <c r="J1336" s="197"/>
    </row>
    <row r="1337" spans="1:10" ht="12.75" customHeight="1">
      <c r="A1337" s="201"/>
      <c r="B1337" s="199"/>
      <c r="C1337" s="207"/>
      <c r="D1337" s="207"/>
      <c r="E1337" s="51"/>
      <c r="F1337" s="204" t="s">
        <v>854</v>
      </c>
      <c r="G1337" s="202">
        <v>0</v>
      </c>
      <c r="H1337" s="201">
        <v>0.25</v>
      </c>
      <c r="I1337" s="201">
        <f t="shared" si="106"/>
        <v>0</v>
      </c>
      <c r="J1337" s="197"/>
    </row>
    <row r="1338" spans="1:10" ht="12.75" customHeight="1">
      <c r="A1338" s="201"/>
      <c r="B1338" s="199"/>
      <c r="C1338" s="207"/>
      <c r="D1338" s="207"/>
      <c r="E1338" s="51"/>
      <c r="F1338" s="204" t="s">
        <v>899</v>
      </c>
      <c r="G1338" s="202">
        <v>500</v>
      </c>
      <c r="H1338" s="201">
        <v>0.01</v>
      </c>
      <c r="I1338" s="201">
        <f t="shared" si="106"/>
        <v>0.05</v>
      </c>
      <c r="J1338" s="197"/>
    </row>
    <row r="1339" spans="1:10" ht="12.75" customHeight="1">
      <c r="A1339" s="201">
        <v>24</v>
      </c>
      <c r="B1339" s="199" t="s">
        <v>13</v>
      </c>
      <c r="C1339" s="207" t="s">
        <v>737</v>
      </c>
      <c r="D1339" s="207" t="s">
        <v>731</v>
      </c>
      <c r="E1339" s="202" t="s">
        <v>900</v>
      </c>
      <c r="F1339" s="204" t="s">
        <v>849</v>
      </c>
      <c r="G1339" s="202">
        <v>0</v>
      </c>
      <c r="H1339" s="201">
        <v>7.5</v>
      </c>
      <c r="I1339" s="201">
        <f t="shared" si="106"/>
        <v>0</v>
      </c>
      <c r="J1339" s="197"/>
    </row>
    <row r="1340" spans="1:10" ht="12.75" customHeight="1">
      <c r="A1340" s="201"/>
      <c r="B1340" s="199"/>
      <c r="C1340" s="207"/>
      <c r="D1340" s="207"/>
      <c r="E1340" s="202"/>
      <c r="F1340" s="204" t="s">
        <v>850</v>
      </c>
      <c r="G1340" s="202">
        <v>0</v>
      </c>
      <c r="H1340" s="201">
        <v>0.01</v>
      </c>
      <c r="I1340" s="201">
        <f t="shared" si="106"/>
        <v>0</v>
      </c>
      <c r="J1340" s="197"/>
    </row>
    <row r="1341" spans="1:10" ht="12.75" customHeight="1">
      <c r="A1341" s="201"/>
      <c r="B1341" s="199"/>
      <c r="C1341" s="207"/>
      <c r="D1341" s="207"/>
      <c r="E1341" s="202"/>
      <c r="F1341" s="204" t="s">
        <v>851</v>
      </c>
      <c r="G1341" s="202">
        <v>0</v>
      </c>
      <c r="H1341" s="201">
        <v>7.5</v>
      </c>
      <c r="I1341" s="201">
        <f t="shared" si="106"/>
        <v>0</v>
      </c>
      <c r="J1341" s="197"/>
    </row>
    <row r="1342" spans="1:10" ht="12.75" customHeight="1">
      <c r="A1342" s="201"/>
      <c r="B1342" s="199"/>
      <c r="C1342" s="207"/>
      <c r="D1342" s="207"/>
      <c r="E1342" s="51"/>
      <c r="F1342" s="204" t="s">
        <v>852</v>
      </c>
      <c r="G1342" s="202">
        <v>0</v>
      </c>
      <c r="H1342" s="201">
        <v>0.5</v>
      </c>
      <c r="I1342" s="201">
        <f t="shared" si="106"/>
        <v>0</v>
      </c>
      <c r="J1342" s="197"/>
    </row>
    <row r="1343" spans="1:10" ht="12.75" customHeight="1">
      <c r="A1343" s="201"/>
      <c r="B1343" s="199"/>
      <c r="C1343" s="207"/>
      <c r="D1343" s="207"/>
      <c r="E1343" s="51"/>
      <c r="F1343" s="204" t="s">
        <v>853</v>
      </c>
      <c r="G1343" s="202">
        <v>0</v>
      </c>
      <c r="H1343" s="201">
        <v>0.5</v>
      </c>
      <c r="I1343" s="201">
        <f t="shared" si="106"/>
        <v>0</v>
      </c>
      <c r="J1343" s="197"/>
    </row>
    <row r="1344" spans="1:10" ht="12.75" customHeight="1">
      <c r="A1344" s="201"/>
      <c r="B1344" s="199"/>
      <c r="C1344" s="207"/>
      <c r="D1344" s="207"/>
      <c r="E1344" s="51"/>
      <c r="F1344" s="204" t="s">
        <v>854</v>
      </c>
      <c r="G1344" s="202">
        <v>1</v>
      </c>
      <c r="H1344" s="201">
        <v>0.25</v>
      </c>
      <c r="I1344" s="201">
        <f t="shared" si="106"/>
        <v>2.5000000000000001E-3</v>
      </c>
      <c r="J1344" s="197"/>
    </row>
    <row r="1345" spans="1:10" ht="12.75" customHeight="1">
      <c r="A1345" s="201"/>
      <c r="B1345" s="199"/>
      <c r="C1345" s="207"/>
      <c r="D1345" s="207"/>
      <c r="E1345" s="51"/>
      <c r="F1345" s="204" t="s">
        <v>901</v>
      </c>
      <c r="G1345" s="202">
        <v>500</v>
      </c>
      <c r="H1345" s="201">
        <v>0.01</v>
      </c>
      <c r="I1345" s="201">
        <f t="shared" si="106"/>
        <v>0.05</v>
      </c>
      <c r="J1345" s="197"/>
    </row>
    <row r="1346" spans="1:10" ht="12.75" customHeight="1">
      <c r="A1346" s="201">
        <v>25</v>
      </c>
      <c r="B1346" s="199" t="s">
        <v>13</v>
      </c>
      <c r="C1346" s="207" t="s">
        <v>737</v>
      </c>
      <c r="D1346" s="207" t="s">
        <v>731</v>
      </c>
      <c r="E1346" s="202" t="s">
        <v>902</v>
      </c>
      <c r="F1346" s="204" t="s">
        <v>849</v>
      </c>
      <c r="G1346" s="202">
        <v>0</v>
      </c>
      <c r="H1346" s="201">
        <v>7.5</v>
      </c>
      <c r="I1346" s="201">
        <f t="shared" si="106"/>
        <v>0</v>
      </c>
      <c r="J1346" s="197"/>
    </row>
    <row r="1347" spans="1:10" ht="12.75" customHeight="1">
      <c r="A1347" s="201"/>
      <c r="B1347" s="199"/>
      <c r="C1347" s="207"/>
      <c r="D1347" s="207"/>
      <c r="E1347" s="202"/>
      <c r="F1347" s="204" t="s">
        <v>850</v>
      </c>
      <c r="G1347" s="202">
        <v>0</v>
      </c>
      <c r="H1347" s="201">
        <v>0.01</v>
      </c>
      <c r="I1347" s="201">
        <f t="shared" si="106"/>
        <v>0</v>
      </c>
      <c r="J1347" s="197"/>
    </row>
    <row r="1348" spans="1:10" ht="12.75" customHeight="1">
      <c r="A1348" s="201"/>
      <c r="B1348" s="199"/>
      <c r="C1348" s="207"/>
      <c r="D1348" s="207"/>
      <c r="E1348" s="202"/>
      <c r="F1348" s="204" t="s">
        <v>851</v>
      </c>
      <c r="G1348" s="202">
        <v>0</v>
      </c>
      <c r="H1348" s="201">
        <v>7.5</v>
      </c>
      <c r="I1348" s="201">
        <f t="shared" si="106"/>
        <v>0</v>
      </c>
      <c r="J1348" s="197"/>
    </row>
    <row r="1349" spans="1:10" ht="12.75" customHeight="1">
      <c r="A1349" s="201"/>
      <c r="B1349" s="199"/>
      <c r="C1349" s="207"/>
      <c r="D1349" s="207"/>
      <c r="E1349" s="51"/>
      <c r="F1349" s="204" t="s">
        <v>852</v>
      </c>
      <c r="G1349" s="202">
        <v>0</v>
      </c>
      <c r="H1349" s="201">
        <v>0.5</v>
      </c>
      <c r="I1349" s="201">
        <f t="shared" si="106"/>
        <v>0</v>
      </c>
      <c r="J1349" s="197"/>
    </row>
    <row r="1350" spans="1:10" ht="12.75" customHeight="1">
      <c r="A1350" s="201"/>
      <c r="B1350" s="199"/>
      <c r="C1350" s="207"/>
      <c r="D1350" s="207"/>
      <c r="E1350" s="51"/>
      <c r="F1350" s="204" t="s">
        <v>853</v>
      </c>
      <c r="G1350" s="202">
        <v>0</v>
      </c>
      <c r="H1350" s="201">
        <v>0.5</v>
      </c>
      <c r="I1350" s="201">
        <f t="shared" si="106"/>
        <v>0</v>
      </c>
      <c r="J1350" s="197"/>
    </row>
    <row r="1351" spans="1:10" ht="12.75" customHeight="1">
      <c r="A1351" s="201"/>
      <c r="B1351" s="199"/>
      <c r="C1351" s="207"/>
      <c r="D1351" s="207"/>
      <c r="E1351" s="51"/>
      <c r="F1351" s="204" t="s">
        <v>854</v>
      </c>
      <c r="G1351" s="202">
        <v>1</v>
      </c>
      <c r="H1351" s="201">
        <v>0.25</v>
      </c>
      <c r="I1351" s="201">
        <f t="shared" si="106"/>
        <v>2.5000000000000001E-3</v>
      </c>
      <c r="J1351" s="197"/>
    </row>
    <row r="1352" spans="1:10" ht="12.75" customHeight="1">
      <c r="A1352" s="201"/>
      <c r="B1352" s="199"/>
      <c r="C1352" s="207"/>
      <c r="D1352" s="207"/>
      <c r="E1352" s="51"/>
      <c r="F1352" s="204" t="s">
        <v>903</v>
      </c>
      <c r="G1352" s="202">
        <v>1000</v>
      </c>
      <c r="H1352" s="201">
        <v>0.01</v>
      </c>
      <c r="I1352" s="201">
        <f t="shared" si="106"/>
        <v>0.1</v>
      </c>
      <c r="J1352" s="197"/>
    </row>
    <row r="1353" spans="1:10" ht="12.75" customHeight="1">
      <c r="A1353" s="201">
        <v>26</v>
      </c>
      <c r="B1353" s="199" t="s">
        <v>13</v>
      </c>
      <c r="C1353" s="207" t="s">
        <v>737</v>
      </c>
      <c r="D1353" s="207" t="s">
        <v>731</v>
      </c>
      <c r="E1353" s="202" t="s">
        <v>904</v>
      </c>
      <c r="F1353" s="204" t="s">
        <v>849</v>
      </c>
      <c r="G1353" s="202">
        <v>0</v>
      </c>
      <c r="H1353" s="201">
        <v>7.5</v>
      </c>
      <c r="I1353" s="201">
        <f t="shared" si="106"/>
        <v>0</v>
      </c>
      <c r="J1353" s="197"/>
    </row>
    <row r="1354" spans="1:10" ht="12.75" customHeight="1">
      <c r="A1354" s="201"/>
      <c r="B1354" s="199"/>
      <c r="C1354" s="207"/>
      <c r="D1354" s="207"/>
      <c r="E1354" s="202"/>
      <c r="F1354" s="204" t="s">
        <v>850</v>
      </c>
      <c r="G1354" s="202">
        <v>0</v>
      </c>
      <c r="H1354" s="201">
        <v>0.01</v>
      </c>
      <c r="I1354" s="201">
        <f t="shared" si="106"/>
        <v>0</v>
      </c>
      <c r="J1354" s="197"/>
    </row>
    <row r="1355" spans="1:10" ht="12.75" customHeight="1">
      <c r="A1355" s="201"/>
      <c r="B1355" s="199"/>
      <c r="C1355" s="207"/>
      <c r="D1355" s="207"/>
      <c r="E1355" s="202"/>
      <c r="F1355" s="204" t="s">
        <v>851</v>
      </c>
      <c r="G1355" s="202">
        <v>0</v>
      </c>
      <c r="H1355" s="201">
        <v>7.5</v>
      </c>
      <c r="I1355" s="201">
        <f t="shared" si="106"/>
        <v>0</v>
      </c>
      <c r="J1355" s="197"/>
    </row>
    <row r="1356" spans="1:10" ht="12.75" customHeight="1">
      <c r="A1356" s="201"/>
      <c r="B1356" s="199"/>
      <c r="C1356" s="207"/>
      <c r="D1356" s="207"/>
      <c r="E1356" s="51"/>
      <c r="F1356" s="204" t="s">
        <v>852</v>
      </c>
      <c r="G1356" s="202">
        <v>0</v>
      </c>
      <c r="H1356" s="201">
        <v>0.5</v>
      </c>
      <c r="I1356" s="201">
        <f t="shared" si="106"/>
        <v>0</v>
      </c>
      <c r="J1356" s="197"/>
    </row>
    <row r="1357" spans="1:10" ht="12.75" customHeight="1">
      <c r="A1357" s="201"/>
      <c r="B1357" s="199"/>
      <c r="C1357" s="207"/>
      <c r="D1357" s="207"/>
      <c r="E1357" s="51"/>
      <c r="F1357" s="204" t="s">
        <v>853</v>
      </c>
      <c r="G1357" s="202">
        <v>0</v>
      </c>
      <c r="H1357" s="201">
        <v>0.5</v>
      </c>
      <c r="I1357" s="201">
        <f t="shared" si="106"/>
        <v>0</v>
      </c>
      <c r="J1357" s="197"/>
    </row>
    <row r="1358" spans="1:10" ht="12.75" customHeight="1">
      <c r="A1358" s="201"/>
      <c r="B1358" s="199"/>
      <c r="C1358" s="207"/>
      <c r="D1358" s="207"/>
      <c r="E1358" s="51"/>
      <c r="F1358" s="204" t="s">
        <v>854</v>
      </c>
      <c r="G1358" s="202">
        <v>0</v>
      </c>
      <c r="H1358" s="201">
        <v>0.25</v>
      </c>
      <c r="I1358" s="201">
        <f t="shared" si="106"/>
        <v>0</v>
      </c>
      <c r="J1358" s="197"/>
    </row>
    <row r="1359" spans="1:10" ht="12.75" customHeight="1">
      <c r="A1359" s="201"/>
      <c r="B1359" s="199"/>
      <c r="C1359" s="207"/>
      <c r="D1359" s="207"/>
      <c r="E1359" s="51"/>
      <c r="F1359" s="204" t="s">
        <v>905</v>
      </c>
      <c r="G1359" s="202">
        <v>1000</v>
      </c>
      <c r="H1359" s="201">
        <v>0.01</v>
      </c>
      <c r="I1359" s="201">
        <f t="shared" si="106"/>
        <v>0.1</v>
      </c>
      <c r="J1359" s="197"/>
    </row>
    <row r="1360" spans="1:10" ht="12.75" customHeight="1">
      <c r="A1360" s="201">
        <v>27</v>
      </c>
      <c r="B1360" s="199" t="s">
        <v>13</v>
      </c>
      <c r="C1360" s="207" t="s">
        <v>737</v>
      </c>
      <c r="D1360" s="207" t="s">
        <v>731</v>
      </c>
      <c r="E1360" s="202" t="s">
        <v>906</v>
      </c>
      <c r="F1360" s="204" t="s">
        <v>849</v>
      </c>
      <c r="G1360" s="202">
        <v>0</v>
      </c>
      <c r="H1360" s="201">
        <v>7.5</v>
      </c>
      <c r="I1360" s="201">
        <f t="shared" si="106"/>
        <v>0</v>
      </c>
      <c r="J1360" s="197"/>
    </row>
    <row r="1361" spans="1:10" ht="12.75" customHeight="1">
      <c r="A1361" s="201"/>
      <c r="B1361" s="199"/>
      <c r="C1361" s="207"/>
      <c r="D1361" s="207"/>
      <c r="E1361" s="202"/>
      <c r="F1361" s="204" t="s">
        <v>850</v>
      </c>
      <c r="G1361" s="202">
        <v>0</v>
      </c>
      <c r="H1361" s="201">
        <v>0.01</v>
      </c>
      <c r="I1361" s="201">
        <f t="shared" si="106"/>
        <v>0</v>
      </c>
      <c r="J1361" s="197"/>
    </row>
    <row r="1362" spans="1:10" ht="12.75" customHeight="1">
      <c r="A1362" s="201"/>
      <c r="B1362" s="199"/>
      <c r="C1362" s="207"/>
      <c r="D1362" s="207"/>
      <c r="E1362" s="202"/>
      <c r="F1362" s="204" t="s">
        <v>851</v>
      </c>
      <c r="G1362" s="202">
        <v>0</v>
      </c>
      <c r="H1362" s="201">
        <v>7.5</v>
      </c>
      <c r="I1362" s="201">
        <f t="shared" si="106"/>
        <v>0</v>
      </c>
      <c r="J1362" s="197"/>
    </row>
    <row r="1363" spans="1:10" ht="12.75" customHeight="1">
      <c r="A1363" s="201"/>
      <c r="B1363" s="199"/>
      <c r="C1363" s="207"/>
      <c r="D1363" s="207"/>
      <c r="E1363" s="51"/>
      <c r="F1363" s="204" t="s">
        <v>852</v>
      </c>
      <c r="G1363" s="202">
        <v>0</v>
      </c>
      <c r="H1363" s="201">
        <v>0.5</v>
      </c>
      <c r="I1363" s="201">
        <f t="shared" si="106"/>
        <v>0</v>
      </c>
      <c r="J1363" s="197"/>
    </row>
    <row r="1364" spans="1:10" ht="12.75" customHeight="1">
      <c r="A1364" s="201"/>
      <c r="B1364" s="199"/>
      <c r="C1364" s="207"/>
      <c r="D1364" s="207"/>
      <c r="E1364" s="51"/>
      <c r="F1364" s="204" t="s">
        <v>853</v>
      </c>
      <c r="G1364" s="202">
        <v>0</v>
      </c>
      <c r="H1364" s="201">
        <v>0.5</v>
      </c>
      <c r="I1364" s="201">
        <f t="shared" si="106"/>
        <v>0</v>
      </c>
      <c r="J1364" s="197"/>
    </row>
    <row r="1365" spans="1:10" ht="12.75" customHeight="1">
      <c r="A1365" s="201"/>
      <c r="B1365" s="199"/>
      <c r="C1365" s="207"/>
      <c r="D1365" s="207"/>
      <c r="E1365" s="51"/>
      <c r="F1365" s="204" t="s">
        <v>854</v>
      </c>
      <c r="G1365" s="202">
        <v>0</v>
      </c>
      <c r="H1365" s="201">
        <v>0.25</v>
      </c>
      <c r="I1365" s="201">
        <f t="shared" si="106"/>
        <v>0</v>
      </c>
      <c r="J1365" s="197"/>
    </row>
    <row r="1366" spans="1:10" ht="12.75" customHeight="1">
      <c r="A1366" s="201"/>
      <c r="B1366" s="199"/>
      <c r="C1366" s="207"/>
      <c r="D1366" s="207"/>
      <c r="E1366" s="51"/>
      <c r="F1366" s="204" t="s">
        <v>907</v>
      </c>
      <c r="G1366" s="202">
        <v>300</v>
      </c>
      <c r="H1366" s="201">
        <v>0.01</v>
      </c>
      <c r="I1366" s="201">
        <f t="shared" si="106"/>
        <v>0.03</v>
      </c>
      <c r="J1366" s="197"/>
    </row>
    <row r="1367" spans="1:10" ht="12.75" customHeight="1">
      <c r="A1367" s="201">
        <v>28</v>
      </c>
      <c r="B1367" s="199" t="s">
        <v>13</v>
      </c>
      <c r="C1367" s="207" t="s">
        <v>737</v>
      </c>
      <c r="D1367" s="207" t="s">
        <v>731</v>
      </c>
      <c r="E1367" s="202" t="s">
        <v>908</v>
      </c>
      <c r="F1367" s="204" t="s">
        <v>849</v>
      </c>
      <c r="G1367" s="202">
        <v>0</v>
      </c>
      <c r="H1367" s="201">
        <v>7.5</v>
      </c>
      <c r="I1367" s="201">
        <f t="shared" si="106"/>
        <v>0</v>
      </c>
      <c r="J1367" s="197"/>
    </row>
    <row r="1368" spans="1:10" ht="12.75" customHeight="1">
      <c r="A1368" s="201"/>
      <c r="B1368" s="199"/>
      <c r="C1368" s="207"/>
      <c r="D1368" s="207"/>
      <c r="E1368" s="202"/>
      <c r="F1368" s="204" t="s">
        <v>850</v>
      </c>
      <c r="G1368" s="202">
        <v>0</v>
      </c>
      <c r="H1368" s="201">
        <v>0.01</v>
      </c>
      <c r="I1368" s="201">
        <f t="shared" si="106"/>
        <v>0</v>
      </c>
      <c r="J1368" s="197"/>
    </row>
    <row r="1369" spans="1:10" ht="12.75" customHeight="1">
      <c r="A1369" s="201"/>
      <c r="B1369" s="199"/>
      <c r="C1369" s="207"/>
      <c r="D1369" s="207"/>
      <c r="E1369" s="202"/>
      <c r="F1369" s="204" t="s">
        <v>851</v>
      </c>
      <c r="G1369" s="202">
        <v>0</v>
      </c>
      <c r="H1369" s="201">
        <v>7.5</v>
      </c>
      <c r="I1369" s="201">
        <f t="shared" si="106"/>
        <v>0</v>
      </c>
      <c r="J1369" s="197"/>
    </row>
    <row r="1370" spans="1:10" ht="12.75" customHeight="1">
      <c r="A1370" s="201"/>
      <c r="B1370" s="199"/>
      <c r="C1370" s="207"/>
      <c r="D1370" s="207"/>
      <c r="E1370" s="51"/>
      <c r="F1370" s="204" t="s">
        <v>852</v>
      </c>
      <c r="G1370" s="202">
        <v>0</v>
      </c>
      <c r="H1370" s="201">
        <v>0.5</v>
      </c>
      <c r="I1370" s="201">
        <f t="shared" si="106"/>
        <v>0</v>
      </c>
      <c r="J1370" s="197"/>
    </row>
    <row r="1371" spans="1:10" ht="12.75" customHeight="1">
      <c r="A1371" s="201"/>
      <c r="B1371" s="199"/>
      <c r="C1371" s="207"/>
      <c r="D1371" s="207"/>
      <c r="E1371" s="51"/>
      <c r="F1371" s="204" t="s">
        <v>853</v>
      </c>
      <c r="G1371" s="202">
        <v>0</v>
      </c>
      <c r="H1371" s="201">
        <v>0.5</v>
      </c>
      <c r="I1371" s="201">
        <f t="shared" si="106"/>
        <v>0</v>
      </c>
      <c r="J1371" s="197"/>
    </row>
    <row r="1372" spans="1:10" ht="12.75" customHeight="1">
      <c r="A1372" s="201"/>
      <c r="B1372" s="199"/>
      <c r="C1372" s="207"/>
      <c r="D1372" s="207"/>
      <c r="E1372" s="51"/>
      <c r="F1372" s="204" t="s">
        <v>854</v>
      </c>
      <c r="G1372" s="202">
        <v>0</v>
      </c>
      <c r="H1372" s="201">
        <v>0.25</v>
      </c>
      <c r="I1372" s="201">
        <f t="shared" si="106"/>
        <v>0</v>
      </c>
      <c r="J1372" s="197"/>
    </row>
    <row r="1373" spans="1:10" ht="12.75" customHeight="1">
      <c r="A1373" s="201"/>
      <c r="B1373" s="199"/>
      <c r="C1373" s="207"/>
      <c r="D1373" s="207"/>
      <c r="E1373" s="51"/>
      <c r="F1373" s="204" t="s">
        <v>909</v>
      </c>
      <c r="G1373" s="202">
        <v>1000</v>
      </c>
      <c r="H1373" s="201">
        <v>0.01</v>
      </c>
      <c r="I1373" s="201">
        <f t="shared" si="106"/>
        <v>0.1</v>
      </c>
      <c r="J1373" s="197"/>
    </row>
    <row r="1374" spans="1:10" ht="12.75" customHeight="1">
      <c r="A1374" s="201">
        <v>29</v>
      </c>
      <c r="B1374" s="199" t="s">
        <v>13</v>
      </c>
      <c r="C1374" s="207" t="s">
        <v>737</v>
      </c>
      <c r="D1374" s="207" t="s">
        <v>731</v>
      </c>
      <c r="E1374" s="202" t="s">
        <v>910</v>
      </c>
      <c r="F1374" s="204" t="s">
        <v>849</v>
      </c>
      <c r="G1374" s="202">
        <v>0</v>
      </c>
      <c r="H1374" s="201">
        <v>7.5</v>
      </c>
      <c r="I1374" s="201">
        <f t="shared" si="106"/>
        <v>0</v>
      </c>
      <c r="J1374" s="197"/>
    </row>
    <row r="1375" spans="1:10" ht="12.75" customHeight="1">
      <c r="A1375" s="201"/>
      <c r="B1375" s="199"/>
      <c r="C1375" s="207"/>
      <c r="D1375" s="207"/>
      <c r="E1375" s="202"/>
      <c r="F1375" s="204" t="s">
        <v>850</v>
      </c>
      <c r="G1375" s="202">
        <v>0</v>
      </c>
      <c r="H1375" s="201">
        <v>0.01</v>
      </c>
      <c r="I1375" s="201">
        <f t="shared" si="106"/>
        <v>0</v>
      </c>
      <c r="J1375" s="197"/>
    </row>
    <row r="1376" spans="1:10" ht="12.75" customHeight="1">
      <c r="A1376" s="201"/>
      <c r="B1376" s="199"/>
      <c r="C1376" s="207"/>
      <c r="D1376" s="207"/>
      <c r="E1376" s="202"/>
      <c r="F1376" s="204" t="s">
        <v>851</v>
      </c>
      <c r="G1376" s="202">
        <v>0</v>
      </c>
      <c r="H1376" s="201">
        <v>7.5</v>
      </c>
      <c r="I1376" s="201">
        <f t="shared" si="106"/>
        <v>0</v>
      </c>
      <c r="J1376" s="197"/>
    </row>
    <row r="1377" spans="1:10" ht="12.75" customHeight="1">
      <c r="A1377" s="201"/>
      <c r="B1377" s="199"/>
      <c r="C1377" s="207"/>
      <c r="D1377" s="207"/>
      <c r="E1377" s="51"/>
      <c r="F1377" s="204" t="s">
        <v>852</v>
      </c>
      <c r="G1377" s="202">
        <v>0</v>
      </c>
      <c r="H1377" s="201">
        <v>0.5</v>
      </c>
      <c r="I1377" s="201">
        <f t="shared" si="106"/>
        <v>0</v>
      </c>
      <c r="J1377" s="197"/>
    </row>
    <row r="1378" spans="1:10" ht="12.75" customHeight="1">
      <c r="A1378" s="201"/>
      <c r="B1378" s="199"/>
      <c r="C1378" s="207"/>
      <c r="D1378" s="207"/>
      <c r="E1378" s="51"/>
      <c r="F1378" s="204" t="s">
        <v>853</v>
      </c>
      <c r="G1378" s="202">
        <v>0</v>
      </c>
      <c r="H1378" s="201">
        <v>0.5</v>
      </c>
      <c r="I1378" s="201">
        <f t="shared" si="106"/>
        <v>0</v>
      </c>
      <c r="J1378" s="197"/>
    </row>
    <row r="1379" spans="1:10" ht="12.75" customHeight="1">
      <c r="A1379" s="201"/>
      <c r="B1379" s="199"/>
      <c r="C1379" s="207"/>
      <c r="D1379" s="207"/>
      <c r="E1379" s="51"/>
      <c r="F1379" s="204" t="s">
        <v>854</v>
      </c>
      <c r="G1379" s="202">
        <v>0</v>
      </c>
      <c r="H1379" s="201">
        <v>0.25</v>
      </c>
      <c r="I1379" s="201">
        <f t="shared" si="106"/>
        <v>0</v>
      </c>
      <c r="J1379" s="197"/>
    </row>
    <row r="1380" spans="1:10" ht="12.75" customHeight="1">
      <c r="A1380" s="201"/>
      <c r="B1380" s="199"/>
      <c r="C1380" s="207"/>
      <c r="D1380" s="207"/>
      <c r="E1380" s="51"/>
      <c r="F1380" s="204" t="s">
        <v>911</v>
      </c>
      <c r="G1380" s="202">
        <v>400</v>
      </c>
      <c r="H1380" s="201">
        <v>0.01</v>
      </c>
      <c r="I1380" s="201">
        <f t="shared" si="106"/>
        <v>0.04</v>
      </c>
      <c r="J1380" s="197"/>
    </row>
    <row r="1381" spans="1:10" ht="12.75" customHeight="1">
      <c r="A1381" s="201">
        <v>30</v>
      </c>
      <c r="B1381" s="199" t="s">
        <v>13</v>
      </c>
      <c r="C1381" s="207" t="s">
        <v>737</v>
      </c>
      <c r="D1381" s="207" t="s">
        <v>731</v>
      </c>
      <c r="E1381" s="202" t="s">
        <v>912</v>
      </c>
      <c r="F1381" s="204" t="s">
        <v>849</v>
      </c>
      <c r="G1381" s="202">
        <v>0</v>
      </c>
      <c r="H1381" s="201">
        <v>7.5</v>
      </c>
      <c r="I1381" s="201">
        <f t="shared" si="106"/>
        <v>0</v>
      </c>
      <c r="J1381" s="197"/>
    </row>
    <row r="1382" spans="1:10" ht="12.75" customHeight="1">
      <c r="A1382" s="201"/>
      <c r="B1382" s="199"/>
      <c r="C1382" s="207"/>
      <c r="D1382" s="207"/>
      <c r="E1382" s="202"/>
      <c r="F1382" s="204" t="s">
        <v>850</v>
      </c>
      <c r="G1382" s="202">
        <v>0</v>
      </c>
      <c r="H1382" s="201">
        <v>0.01</v>
      </c>
      <c r="I1382" s="201">
        <f t="shared" si="106"/>
        <v>0</v>
      </c>
      <c r="J1382" s="197"/>
    </row>
    <row r="1383" spans="1:10" ht="12.75" customHeight="1">
      <c r="A1383" s="201"/>
      <c r="B1383" s="199"/>
      <c r="C1383" s="207"/>
      <c r="D1383" s="207"/>
      <c r="E1383" s="202"/>
      <c r="F1383" s="204" t="s">
        <v>851</v>
      </c>
      <c r="G1383" s="202">
        <v>0</v>
      </c>
      <c r="H1383" s="201">
        <v>7.5</v>
      </c>
      <c r="I1383" s="201">
        <f t="shared" si="106"/>
        <v>0</v>
      </c>
      <c r="J1383" s="197"/>
    </row>
    <row r="1384" spans="1:10" ht="12.75" customHeight="1">
      <c r="A1384" s="201"/>
      <c r="B1384" s="199"/>
      <c r="C1384" s="207"/>
      <c r="D1384" s="207"/>
      <c r="E1384" s="51"/>
      <c r="F1384" s="204" t="s">
        <v>852</v>
      </c>
      <c r="G1384" s="202">
        <v>0</v>
      </c>
      <c r="H1384" s="201">
        <v>0.5</v>
      </c>
      <c r="I1384" s="201">
        <f t="shared" si="106"/>
        <v>0</v>
      </c>
      <c r="J1384" s="197"/>
    </row>
    <row r="1385" spans="1:10" ht="12.75" customHeight="1">
      <c r="A1385" s="201"/>
      <c r="B1385" s="199"/>
      <c r="C1385" s="207"/>
      <c r="D1385" s="207"/>
      <c r="E1385" s="51"/>
      <c r="F1385" s="204" t="s">
        <v>853</v>
      </c>
      <c r="G1385" s="202">
        <v>0</v>
      </c>
      <c r="H1385" s="201">
        <v>0.5</v>
      </c>
      <c r="I1385" s="201">
        <f t="shared" si="106"/>
        <v>0</v>
      </c>
      <c r="J1385" s="197"/>
    </row>
    <row r="1386" spans="1:10" ht="12.75" customHeight="1">
      <c r="A1386" s="201"/>
      <c r="B1386" s="199"/>
      <c r="C1386" s="207"/>
      <c r="D1386" s="207"/>
      <c r="E1386" s="51"/>
      <c r="F1386" s="204" t="s">
        <v>854</v>
      </c>
      <c r="G1386" s="202">
        <v>0</v>
      </c>
      <c r="H1386" s="201">
        <v>0.25</v>
      </c>
      <c r="I1386" s="201">
        <f t="shared" si="106"/>
        <v>0</v>
      </c>
      <c r="J1386" s="197"/>
    </row>
    <row r="1387" spans="1:10" ht="12.75" customHeight="1">
      <c r="A1387" s="201"/>
      <c r="B1387" s="199"/>
      <c r="C1387" s="207"/>
      <c r="D1387" s="207"/>
      <c r="E1387" s="51"/>
      <c r="F1387" s="204" t="s">
        <v>913</v>
      </c>
      <c r="G1387" s="202">
        <v>370</v>
      </c>
      <c r="H1387" s="201">
        <v>0.01</v>
      </c>
      <c r="I1387" s="201">
        <f t="shared" si="106"/>
        <v>3.7000000000000005E-2</v>
      </c>
      <c r="J1387" s="197"/>
    </row>
    <row r="1388" spans="1:10" ht="12.75" customHeight="1">
      <c r="A1388" s="201">
        <v>31</v>
      </c>
      <c r="B1388" s="199" t="s">
        <v>13</v>
      </c>
      <c r="C1388" s="207" t="s">
        <v>737</v>
      </c>
      <c r="D1388" s="207" t="s">
        <v>731</v>
      </c>
      <c r="E1388" s="202" t="s">
        <v>914</v>
      </c>
      <c r="F1388" s="204" t="s">
        <v>849</v>
      </c>
      <c r="G1388" s="202">
        <v>0</v>
      </c>
      <c r="H1388" s="201">
        <v>7.5</v>
      </c>
      <c r="I1388" s="201">
        <f t="shared" si="106"/>
        <v>0</v>
      </c>
      <c r="J1388" s="197"/>
    </row>
    <row r="1389" spans="1:10" ht="12.75" customHeight="1">
      <c r="A1389" s="201"/>
      <c r="B1389" s="199"/>
      <c r="C1389" s="207"/>
      <c r="D1389" s="207"/>
      <c r="E1389" s="202"/>
      <c r="F1389" s="204" t="s">
        <v>850</v>
      </c>
      <c r="G1389" s="202">
        <v>0</v>
      </c>
      <c r="H1389" s="201">
        <v>0.01</v>
      </c>
      <c r="I1389" s="201">
        <f t="shared" si="106"/>
        <v>0</v>
      </c>
      <c r="J1389" s="197"/>
    </row>
    <row r="1390" spans="1:10" ht="12.75" customHeight="1">
      <c r="A1390" s="201"/>
      <c r="B1390" s="199"/>
      <c r="C1390" s="207"/>
      <c r="D1390" s="207"/>
      <c r="E1390" s="202"/>
      <c r="F1390" s="204" t="s">
        <v>851</v>
      </c>
      <c r="G1390" s="202">
        <v>0</v>
      </c>
      <c r="H1390" s="201">
        <v>7.5</v>
      </c>
      <c r="I1390" s="201">
        <f t="shared" si="106"/>
        <v>0</v>
      </c>
      <c r="J1390" s="197"/>
    </row>
    <row r="1391" spans="1:10" ht="12.75" customHeight="1">
      <c r="A1391" s="201"/>
      <c r="B1391" s="199"/>
      <c r="C1391" s="207"/>
      <c r="D1391" s="207"/>
      <c r="E1391" s="51"/>
      <c r="F1391" s="204" t="s">
        <v>852</v>
      </c>
      <c r="G1391" s="202">
        <v>0</v>
      </c>
      <c r="H1391" s="201">
        <v>0.5</v>
      </c>
      <c r="I1391" s="201">
        <f t="shared" si="106"/>
        <v>0</v>
      </c>
      <c r="J1391" s="197"/>
    </row>
    <row r="1392" spans="1:10" ht="12.75" customHeight="1">
      <c r="A1392" s="201"/>
      <c r="B1392" s="199"/>
      <c r="C1392" s="207"/>
      <c r="D1392" s="207"/>
      <c r="E1392" s="51"/>
      <c r="F1392" s="204" t="s">
        <v>853</v>
      </c>
      <c r="G1392" s="202">
        <v>0</v>
      </c>
      <c r="H1392" s="201">
        <v>0.5</v>
      </c>
      <c r="I1392" s="201">
        <f t="shared" si="106"/>
        <v>0</v>
      </c>
      <c r="J1392" s="197"/>
    </row>
    <row r="1393" spans="1:10" ht="12.75" customHeight="1">
      <c r="A1393" s="201"/>
      <c r="B1393" s="199"/>
      <c r="C1393" s="207"/>
      <c r="D1393" s="207"/>
      <c r="E1393" s="51"/>
      <c r="F1393" s="204" t="s">
        <v>854</v>
      </c>
      <c r="G1393" s="202">
        <v>0</v>
      </c>
      <c r="H1393" s="201">
        <v>0.25</v>
      </c>
      <c r="I1393" s="201">
        <f t="shared" si="106"/>
        <v>0</v>
      </c>
      <c r="J1393" s="197"/>
    </row>
    <row r="1394" spans="1:10" ht="12.75" customHeight="1">
      <c r="A1394" s="201"/>
      <c r="B1394" s="199"/>
      <c r="C1394" s="207"/>
      <c r="D1394" s="207"/>
      <c r="E1394" s="51"/>
      <c r="F1394" s="204" t="s">
        <v>915</v>
      </c>
      <c r="G1394" s="202">
        <v>450</v>
      </c>
      <c r="H1394" s="201">
        <v>0.01</v>
      </c>
      <c r="I1394" s="201">
        <f t="shared" si="106"/>
        <v>4.4999999999999998E-2</v>
      </c>
      <c r="J1394" s="197"/>
    </row>
    <row r="1395" spans="1:10" ht="12.75" customHeight="1">
      <c r="A1395" s="201">
        <v>32</v>
      </c>
      <c r="B1395" s="199" t="s">
        <v>13</v>
      </c>
      <c r="C1395" s="207" t="s">
        <v>737</v>
      </c>
      <c r="D1395" s="207" t="s">
        <v>731</v>
      </c>
      <c r="E1395" s="202" t="s">
        <v>916</v>
      </c>
      <c r="F1395" s="204" t="s">
        <v>849</v>
      </c>
      <c r="G1395" s="202">
        <v>0</v>
      </c>
      <c r="H1395" s="201">
        <v>7.5</v>
      </c>
      <c r="I1395" s="201">
        <f t="shared" si="106"/>
        <v>0</v>
      </c>
      <c r="J1395" s="197"/>
    </row>
    <row r="1396" spans="1:10" ht="12.75" customHeight="1">
      <c r="A1396" s="201"/>
      <c r="B1396" s="199"/>
      <c r="C1396" s="207"/>
      <c r="D1396" s="207"/>
      <c r="E1396" s="202"/>
      <c r="F1396" s="204" t="s">
        <v>850</v>
      </c>
      <c r="G1396" s="202">
        <v>0</v>
      </c>
      <c r="H1396" s="201">
        <v>0.01</v>
      </c>
      <c r="I1396" s="201">
        <f t="shared" si="106"/>
        <v>0</v>
      </c>
      <c r="J1396" s="197"/>
    </row>
    <row r="1397" spans="1:10" ht="12.75" customHeight="1">
      <c r="A1397" s="201"/>
      <c r="B1397" s="199"/>
      <c r="C1397" s="207"/>
      <c r="D1397" s="207"/>
      <c r="E1397" s="202"/>
      <c r="F1397" s="204" t="s">
        <v>851</v>
      </c>
      <c r="G1397" s="202">
        <v>0</v>
      </c>
      <c r="H1397" s="201">
        <v>7.5</v>
      </c>
      <c r="I1397" s="201">
        <f t="shared" si="106"/>
        <v>0</v>
      </c>
      <c r="J1397" s="197"/>
    </row>
    <row r="1398" spans="1:10" ht="12.75" customHeight="1">
      <c r="A1398" s="201"/>
      <c r="B1398" s="199"/>
      <c r="C1398" s="207"/>
      <c r="D1398" s="207"/>
      <c r="E1398" s="51"/>
      <c r="F1398" s="204" t="s">
        <v>852</v>
      </c>
      <c r="G1398" s="202">
        <v>0</v>
      </c>
      <c r="H1398" s="201">
        <v>0.5</v>
      </c>
      <c r="I1398" s="201">
        <f t="shared" si="106"/>
        <v>0</v>
      </c>
      <c r="J1398" s="197"/>
    </row>
    <row r="1399" spans="1:10" ht="12.75" customHeight="1">
      <c r="A1399" s="201"/>
      <c r="B1399" s="199"/>
      <c r="C1399" s="207"/>
      <c r="D1399" s="207"/>
      <c r="E1399" s="51"/>
      <c r="F1399" s="204" t="s">
        <v>853</v>
      </c>
      <c r="G1399" s="202">
        <v>0</v>
      </c>
      <c r="H1399" s="201">
        <v>0.5</v>
      </c>
      <c r="I1399" s="201">
        <f t="shared" si="106"/>
        <v>0</v>
      </c>
      <c r="J1399" s="197"/>
    </row>
    <row r="1400" spans="1:10" ht="12.75" customHeight="1">
      <c r="A1400" s="201"/>
      <c r="B1400" s="199"/>
      <c r="C1400" s="207"/>
      <c r="D1400" s="207"/>
      <c r="E1400" s="51"/>
      <c r="F1400" s="204" t="s">
        <v>854</v>
      </c>
      <c r="G1400" s="202">
        <v>0</v>
      </c>
      <c r="H1400" s="201">
        <v>0.25</v>
      </c>
      <c r="I1400" s="201">
        <f t="shared" si="106"/>
        <v>0</v>
      </c>
      <c r="J1400" s="197"/>
    </row>
    <row r="1401" spans="1:10" ht="12.75" customHeight="1">
      <c r="A1401" s="201"/>
      <c r="B1401" s="199"/>
      <c r="C1401" s="207"/>
      <c r="D1401" s="207"/>
      <c r="E1401" s="51"/>
      <c r="F1401" s="204" t="s">
        <v>917</v>
      </c>
      <c r="G1401" s="202">
        <v>300</v>
      </c>
      <c r="H1401" s="201">
        <v>0.01</v>
      </c>
      <c r="I1401" s="201">
        <f t="shared" si="106"/>
        <v>0.03</v>
      </c>
      <c r="J1401" s="197"/>
    </row>
    <row r="1402" spans="1:10" ht="12.75" customHeight="1">
      <c r="A1402" s="201">
        <v>33</v>
      </c>
      <c r="B1402" s="199" t="s">
        <v>13</v>
      </c>
      <c r="C1402" s="207" t="s">
        <v>737</v>
      </c>
      <c r="D1402" s="207" t="s">
        <v>731</v>
      </c>
      <c r="E1402" s="204" t="s">
        <v>918</v>
      </c>
      <c r="F1402" s="204" t="s">
        <v>849</v>
      </c>
      <c r="G1402" s="202">
        <v>0</v>
      </c>
      <c r="H1402" s="201">
        <v>7.5</v>
      </c>
      <c r="I1402" s="201">
        <f t="shared" si="106"/>
        <v>0</v>
      </c>
      <c r="J1402" s="197"/>
    </row>
    <row r="1403" spans="1:10" ht="12.75" customHeight="1">
      <c r="A1403" s="201"/>
      <c r="B1403" s="199"/>
      <c r="C1403" s="207"/>
      <c r="D1403" s="207"/>
      <c r="E1403" s="204"/>
      <c r="F1403" s="204" t="s">
        <v>850</v>
      </c>
      <c r="G1403" s="202">
        <v>0</v>
      </c>
      <c r="H1403" s="201">
        <v>0.01</v>
      </c>
      <c r="I1403" s="201">
        <f t="shared" si="106"/>
        <v>0</v>
      </c>
      <c r="J1403" s="197"/>
    </row>
    <row r="1404" spans="1:10" ht="12.75" customHeight="1">
      <c r="A1404" s="201"/>
      <c r="B1404" s="199"/>
      <c r="C1404" s="207"/>
      <c r="D1404" s="207"/>
      <c r="E1404" s="204"/>
      <c r="F1404" s="204" t="s">
        <v>851</v>
      </c>
      <c r="G1404" s="202">
        <v>0</v>
      </c>
      <c r="H1404" s="201">
        <v>7.5</v>
      </c>
      <c r="I1404" s="201">
        <f t="shared" si="106"/>
        <v>0</v>
      </c>
      <c r="J1404" s="197"/>
    </row>
    <row r="1405" spans="1:10" ht="12.75" customHeight="1">
      <c r="A1405" s="201"/>
      <c r="B1405" s="199"/>
      <c r="C1405" s="207"/>
      <c r="D1405" s="207"/>
      <c r="E1405" s="51"/>
      <c r="F1405" s="204" t="s">
        <v>852</v>
      </c>
      <c r="G1405" s="202">
        <v>0</v>
      </c>
      <c r="H1405" s="201">
        <v>0.5</v>
      </c>
      <c r="I1405" s="201">
        <f t="shared" si="106"/>
        <v>0</v>
      </c>
      <c r="J1405" s="197"/>
    </row>
    <row r="1406" spans="1:10" ht="12.75" customHeight="1">
      <c r="A1406" s="201"/>
      <c r="B1406" s="199"/>
      <c r="C1406" s="207"/>
      <c r="D1406" s="207"/>
      <c r="E1406" s="51"/>
      <c r="F1406" s="204" t="s">
        <v>853</v>
      </c>
      <c r="G1406" s="202">
        <v>0</v>
      </c>
      <c r="H1406" s="201">
        <v>0.5</v>
      </c>
      <c r="I1406" s="201">
        <f t="shared" si="106"/>
        <v>0</v>
      </c>
      <c r="J1406" s="197"/>
    </row>
    <row r="1407" spans="1:10" ht="12.75" customHeight="1">
      <c r="A1407" s="201"/>
      <c r="B1407" s="199"/>
      <c r="C1407" s="207"/>
      <c r="D1407" s="207"/>
      <c r="E1407" s="51"/>
      <c r="F1407" s="204" t="s">
        <v>854</v>
      </c>
      <c r="G1407" s="202">
        <v>0</v>
      </c>
      <c r="H1407" s="201">
        <v>0.25</v>
      </c>
      <c r="I1407" s="201">
        <f t="shared" si="106"/>
        <v>0</v>
      </c>
      <c r="J1407" s="197"/>
    </row>
    <row r="1408" spans="1:10" ht="12.75" customHeight="1">
      <c r="A1408" s="201"/>
      <c r="B1408" s="199"/>
      <c r="C1408" s="207"/>
      <c r="D1408" s="207"/>
      <c r="E1408" s="51"/>
      <c r="F1408" s="204" t="s">
        <v>919</v>
      </c>
      <c r="G1408" s="202">
        <v>300</v>
      </c>
      <c r="H1408" s="201">
        <v>0.01</v>
      </c>
      <c r="I1408" s="201">
        <f t="shared" si="106"/>
        <v>0.03</v>
      </c>
      <c r="J1408" s="197"/>
    </row>
    <row r="1409" spans="1:10" ht="12.75" customHeight="1">
      <c r="A1409" s="201">
        <v>34</v>
      </c>
      <c r="B1409" s="199" t="s">
        <v>13</v>
      </c>
      <c r="C1409" s="207" t="s">
        <v>737</v>
      </c>
      <c r="D1409" s="207" t="s">
        <v>731</v>
      </c>
      <c r="E1409" s="204" t="s">
        <v>920</v>
      </c>
      <c r="F1409" s="204" t="s">
        <v>849</v>
      </c>
      <c r="G1409" s="202">
        <v>0</v>
      </c>
      <c r="H1409" s="201">
        <v>7.5</v>
      </c>
      <c r="I1409" s="201">
        <f t="shared" si="106"/>
        <v>0</v>
      </c>
      <c r="J1409" s="197"/>
    </row>
    <row r="1410" spans="1:10" ht="12.75" customHeight="1">
      <c r="A1410" s="201"/>
      <c r="B1410" s="199"/>
      <c r="C1410" s="207"/>
      <c r="D1410" s="207"/>
      <c r="E1410" s="204"/>
      <c r="F1410" s="204" t="s">
        <v>850</v>
      </c>
      <c r="G1410" s="202">
        <v>0</v>
      </c>
      <c r="H1410" s="201">
        <v>0.01</v>
      </c>
      <c r="I1410" s="201">
        <f t="shared" si="106"/>
        <v>0</v>
      </c>
      <c r="J1410" s="197"/>
    </row>
    <row r="1411" spans="1:10" ht="12.75" customHeight="1">
      <c r="A1411" s="201"/>
      <c r="B1411" s="199"/>
      <c r="C1411" s="207"/>
      <c r="D1411" s="207"/>
      <c r="E1411" s="204"/>
      <c r="F1411" s="204" t="s">
        <v>851</v>
      </c>
      <c r="G1411" s="202">
        <v>0</v>
      </c>
      <c r="H1411" s="201">
        <v>7.5</v>
      </c>
      <c r="I1411" s="201">
        <f t="shared" si="106"/>
        <v>0</v>
      </c>
      <c r="J1411" s="197"/>
    </row>
    <row r="1412" spans="1:10" ht="12.75" customHeight="1">
      <c r="A1412" s="201"/>
      <c r="B1412" s="199"/>
      <c r="C1412" s="207"/>
      <c r="D1412" s="207"/>
      <c r="E1412" s="51"/>
      <c r="F1412" s="204" t="s">
        <v>852</v>
      </c>
      <c r="G1412" s="202">
        <v>0</v>
      </c>
      <c r="H1412" s="201">
        <v>0.5</v>
      </c>
      <c r="I1412" s="201">
        <f t="shared" si="106"/>
        <v>0</v>
      </c>
      <c r="J1412" s="197"/>
    </row>
    <row r="1413" spans="1:10" ht="12.75" customHeight="1">
      <c r="A1413" s="201"/>
      <c r="B1413" s="199"/>
      <c r="C1413" s="207"/>
      <c r="D1413" s="207"/>
      <c r="E1413" s="51"/>
      <c r="F1413" s="204" t="s">
        <v>853</v>
      </c>
      <c r="G1413" s="202">
        <v>0</v>
      </c>
      <c r="H1413" s="201">
        <v>0.5</v>
      </c>
      <c r="I1413" s="201">
        <f t="shared" si="106"/>
        <v>0</v>
      </c>
      <c r="J1413" s="197"/>
    </row>
    <row r="1414" spans="1:10" ht="12.75" customHeight="1">
      <c r="A1414" s="201"/>
      <c r="B1414" s="199"/>
      <c r="C1414" s="207"/>
      <c r="D1414" s="207"/>
      <c r="E1414" s="51"/>
      <c r="F1414" s="204" t="s">
        <v>854</v>
      </c>
      <c r="G1414" s="202">
        <v>0</v>
      </c>
      <c r="H1414" s="201">
        <v>0.25</v>
      </c>
      <c r="I1414" s="201">
        <f t="shared" si="106"/>
        <v>0</v>
      </c>
      <c r="J1414" s="197"/>
    </row>
    <row r="1415" spans="1:10" ht="12.75" customHeight="1">
      <c r="A1415" s="201"/>
      <c r="B1415" s="199"/>
      <c r="C1415" s="207"/>
      <c r="D1415" s="207"/>
      <c r="E1415" s="51"/>
      <c r="F1415" s="204" t="s">
        <v>921</v>
      </c>
      <c r="G1415" s="202">
        <v>300</v>
      </c>
      <c r="H1415" s="201">
        <v>0.01</v>
      </c>
      <c r="I1415" s="201">
        <f t="shared" si="106"/>
        <v>0.03</v>
      </c>
      <c r="J1415" s="197"/>
    </row>
    <row r="1416" spans="1:10" ht="12.75" customHeight="1">
      <c r="A1416" s="201">
        <v>35</v>
      </c>
      <c r="B1416" s="199" t="s">
        <v>13</v>
      </c>
      <c r="C1416" s="207" t="s">
        <v>737</v>
      </c>
      <c r="D1416" s="207" t="s">
        <v>731</v>
      </c>
      <c r="E1416" s="204" t="s">
        <v>922</v>
      </c>
      <c r="F1416" s="204" t="s">
        <v>849</v>
      </c>
      <c r="G1416" s="202">
        <v>0</v>
      </c>
      <c r="H1416" s="201">
        <v>7.5</v>
      </c>
      <c r="I1416" s="201">
        <f t="shared" si="106"/>
        <v>0</v>
      </c>
      <c r="J1416" s="197"/>
    </row>
    <row r="1417" spans="1:10" ht="12.75" customHeight="1">
      <c r="A1417" s="201"/>
      <c r="B1417" s="199"/>
      <c r="C1417" s="207"/>
      <c r="D1417" s="207"/>
      <c r="E1417" s="204"/>
      <c r="F1417" s="204" t="s">
        <v>850</v>
      </c>
      <c r="G1417" s="202">
        <v>0</v>
      </c>
      <c r="H1417" s="201">
        <v>0.01</v>
      </c>
      <c r="I1417" s="201">
        <f t="shared" si="106"/>
        <v>0</v>
      </c>
      <c r="J1417" s="197"/>
    </row>
    <row r="1418" spans="1:10" ht="12.75" customHeight="1">
      <c r="A1418" s="201"/>
      <c r="B1418" s="199"/>
      <c r="C1418" s="207"/>
      <c r="D1418" s="207"/>
      <c r="E1418" s="204"/>
      <c r="F1418" s="204" t="s">
        <v>851</v>
      </c>
      <c r="G1418" s="202">
        <v>0</v>
      </c>
      <c r="H1418" s="201">
        <v>7.5</v>
      </c>
      <c r="I1418" s="201">
        <f t="shared" si="106"/>
        <v>0</v>
      </c>
      <c r="J1418" s="197"/>
    </row>
    <row r="1419" spans="1:10" ht="12.75" customHeight="1">
      <c r="A1419" s="201"/>
      <c r="B1419" s="199"/>
      <c r="C1419" s="207"/>
      <c r="D1419" s="207"/>
      <c r="E1419" s="51"/>
      <c r="F1419" s="204" t="s">
        <v>852</v>
      </c>
      <c r="G1419" s="202">
        <v>0</v>
      </c>
      <c r="H1419" s="201">
        <v>0.5</v>
      </c>
      <c r="I1419" s="201">
        <f t="shared" si="106"/>
        <v>0</v>
      </c>
      <c r="J1419" s="197"/>
    </row>
    <row r="1420" spans="1:10" ht="12.75" customHeight="1">
      <c r="A1420" s="201"/>
      <c r="B1420" s="199"/>
      <c r="C1420" s="207"/>
      <c r="D1420" s="207"/>
      <c r="E1420" s="51"/>
      <c r="F1420" s="204" t="s">
        <v>853</v>
      </c>
      <c r="G1420" s="202">
        <v>0</v>
      </c>
      <c r="H1420" s="201">
        <v>0.5</v>
      </c>
      <c r="I1420" s="201">
        <f t="shared" si="106"/>
        <v>0</v>
      </c>
      <c r="J1420" s="197"/>
    </row>
    <row r="1421" spans="1:10" ht="12.75" customHeight="1">
      <c r="A1421" s="201"/>
      <c r="B1421" s="199"/>
      <c r="C1421" s="207"/>
      <c r="D1421" s="207"/>
      <c r="E1421" s="51"/>
      <c r="F1421" s="204" t="s">
        <v>854</v>
      </c>
      <c r="G1421" s="202">
        <v>0</v>
      </c>
      <c r="H1421" s="201">
        <v>0.25</v>
      </c>
      <c r="I1421" s="201">
        <f t="shared" si="106"/>
        <v>0</v>
      </c>
      <c r="J1421" s="197"/>
    </row>
    <row r="1422" spans="1:10" ht="12.75" customHeight="1">
      <c r="A1422" s="201"/>
      <c r="B1422" s="199"/>
      <c r="C1422" s="207"/>
      <c r="D1422" s="207"/>
      <c r="E1422" s="51"/>
      <c r="F1422" s="204" t="s">
        <v>923</v>
      </c>
      <c r="G1422" s="202">
        <v>300</v>
      </c>
      <c r="H1422" s="201">
        <v>0.01</v>
      </c>
      <c r="I1422" s="201">
        <f t="shared" si="106"/>
        <v>0.03</v>
      </c>
      <c r="J1422" s="197"/>
    </row>
    <row r="1423" spans="1:10" ht="12.75" customHeight="1">
      <c r="A1423" s="201">
        <v>36</v>
      </c>
      <c r="B1423" s="199" t="s">
        <v>13</v>
      </c>
      <c r="C1423" s="207" t="s">
        <v>737</v>
      </c>
      <c r="D1423" s="207" t="s">
        <v>731</v>
      </c>
      <c r="E1423" s="204" t="s">
        <v>924</v>
      </c>
      <c r="F1423" s="204" t="s">
        <v>849</v>
      </c>
      <c r="G1423" s="202">
        <v>0</v>
      </c>
      <c r="H1423" s="201">
        <v>7.5</v>
      </c>
      <c r="I1423" s="201">
        <f t="shared" si="106"/>
        <v>0</v>
      </c>
      <c r="J1423" s="197"/>
    </row>
    <row r="1424" spans="1:10" ht="12.75" customHeight="1">
      <c r="A1424" s="201"/>
      <c r="B1424" s="199"/>
      <c r="C1424" s="207"/>
      <c r="D1424" s="207"/>
      <c r="E1424" s="204"/>
      <c r="F1424" s="204" t="s">
        <v>850</v>
      </c>
      <c r="G1424" s="202">
        <v>0</v>
      </c>
      <c r="H1424" s="201">
        <v>0.01</v>
      </c>
      <c r="I1424" s="201">
        <f t="shared" si="106"/>
        <v>0</v>
      </c>
      <c r="J1424" s="197"/>
    </row>
    <row r="1425" spans="1:10" ht="12.75" customHeight="1">
      <c r="A1425" s="201"/>
      <c r="B1425" s="199"/>
      <c r="C1425" s="207"/>
      <c r="D1425" s="207"/>
      <c r="E1425" s="204"/>
      <c r="F1425" s="204" t="s">
        <v>851</v>
      </c>
      <c r="G1425" s="202">
        <v>0</v>
      </c>
      <c r="H1425" s="201">
        <v>7.5</v>
      </c>
      <c r="I1425" s="201">
        <f t="shared" si="106"/>
        <v>0</v>
      </c>
      <c r="J1425" s="197"/>
    </row>
    <row r="1426" spans="1:10" ht="12.75" customHeight="1">
      <c r="A1426" s="201"/>
      <c r="B1426" s="199"/>
      <c r="C1426" s="207"/>
      <c r="D1426" s="207"/>
      <c r="E1426" s="51"/>
      <c r="F1426" s="204" t="s">
        <v>852</v>
      </c>
      <c r="G1426" s="202">
        <v>0</v>
      </c>
      <c r="H1426" s="201">
        <v>0.5</v>
      </c>
      <c r="I1426" s="201">
        <f t="shared" si="106"/>
        <v>0</v>
      </c>
      <c r="J1426" s="197"/>
    </row>
    <row r="1427" spans="1:10" ht="12.75" customHeight="1">
      <c r="A1427" s="201"/>
      <c r="B1427" s="199"/>
      <c r="C1427" s="207"/>
      <c r="D1427" s="207"/>
      <c r="E1427" s="51"/>
      <c r="F1427" s="204" t="s">
        <v>853</v>
      </c>
      <c r="G1427" s="202">
        <v>0</v>
      </c>
      <c r="H1427" s="201">
        <v>0.5</v>
      </c>
      <c r="I1427" s="201">
        <f t="shared" si="106"/>
        <v>0</v>
      </c>
      <c r="J1427" s="197"/>
    </row>
    <row r="1428" spans="1:10" ht="12.75" customHeight="1">
      <c r="A1428" s="201"/>
      <c r="B1428" s="199"/>
      <c r="C1428" s="207"/>
      <c r="D1428" s="207"/>
      <c r="E1428" s="51"/>
      <c r="F1428" s="204" t="s">
        <v>854</v>
      </c>
      <c r="G1428" s="202">
        <v>0</v>
      </c>
      <c r="H1428" s="201">
        <v>0.25</v>
      </c>
      <c r="I1428" s="201">
        <f t="shared" si="106"/>
        <v>0</v>
      </c>
      <c r="J1428" s="197"/>
    </row>
    <row r="1429" spans="1:10" ht="12.75" customHeight="1">
      <c r="A1429" s="201"/>
      <c r="B1429" s="199"/>
      <c r="C1429" s="207"/>
      <c r="D1429" s="207"/>
      <c r="E1429" s="51"/>
      <c r="F1429" s="204" t="s">
        <v>925</v>
      </c>
      <c r="G1429" s="202">
        <v>300</v>
      </c>
      <c r="H1429" s="201">
        <v>0.01</v>
      </c>
      <c r="I1429" s="201">
        <f t="shared" si="106"/>
        <v>0.03</v>
      </c>
      <c r="J1429" s="197"/>
    </row>
    <row r="1430" spans="1:10" ht="12.75" customHeight="1">
      <c r="A1430" s="201">
        <v>37</v>
      </c>
      <c r="B1430" s="199" t="s">
        <v>13</v>
      </c>
      <c r="C1430" s="207" t="s">
        <v>737</v>
      </c>
      <c r="D1430" s="207" t="s">
        <v>731</v>
      </c>
      <c r="E1430" s="204" t="s">
        <v>926</v>
      </c>
      <c r="F1430" s="204" t="s">
        <v>849</v>
      </c>
      <c r="G1430" s="202">
        <v>0</v>
      </c>
      <c r="H1430" s="201">
        <v>7.5</v>
      </c>
      <c r="I1430" s="201">
        <f t="shared" si="106"/>
        <v>0</v>
      </c>
      <c r="J1430" s="197"/>
    </row>
    <row r="1431" spans="1:10" ht="12.75" customHeight="1">
      <c r="A1431" s="201"/>
      <c r="B1431" s="199"/>
      <c r="C1431" s="207"/>
      <c r="D1431" s="207"/>
      <c r="E1431" s="204"/>
      <c r="F1431" s="204" t="s">
        <v>850</v>
      </c>
      <c r="G1431" s="202">
        <v>0</v>
      </c>
      <c r="H1431" s="201">
        <v>0.01</v>
      </c>
      <c r="I1431" s="201">
        <f t="shared" si="106"/>
        <v>0</v>
      </c>
      <c r="J1431" s="197"/>
    </row>
    <row r="1432" spans="1:10" ht="12.75" customHeight="1">
      <c r="A1432" s="201"/>
      <c r="B1432" s="199"/>
      <c r="C1432" s="207"/>
      <c r="D1432" s="207"/>
      <c r="E1432" s="204"/>
      <c r="F1432" s="204" t="s">
        <v>851</v>
      </c>
      <c r="G1432" s="202">
        <v>0</v>
      </c>
      <c r="H1432" s="201">
        <v>7.5</v>
      </c>
      <c r="I1432" s="201">
        <f t="shared" si="106"/>
        <v>0</v>
      </c>
      <c r="J1432" s="197"/>
    </row>
    <row r="1433" spans="1:10" ht="12.75" customHeight="1">
      <c r="A1433" s="201"/>
      <c r="B1433" s="199"/>
      <c r="C1433" s="207"/>
      <c r="D1433" s="207"/>
      <c r="E1433" s="51"/>
      <c r="F1433" s="204" t="s">
        <v>852</v>
      </c>
      <c r="G1433" s="202">
        <v>0</v>
      </c>
      <c r="H1433" s="201">
        <v>0.5</v>
      </c>
      <c r="I1433" s="201">
        <f t="shared" si="106"/>
        <v>0</v>
      </c>
      <c r="J1433" s="197"/>
    </row>
    <row r="1434" spans="1:10" ht="12.75" customHeight="1">
      <c r="A1434" s="201"/>
      <c r="B1434" s="199"/>
      <c r="C1434" s="207"/>
      <c r="D1434" s="207"/>
      <c r="E1434" s="51"/>
      <c r="F1434" s="204" t="s">
        <v>853</v>
      </c>
      <c r="G1434" s="202">
        <v>0</v>
      </c>
      <c r="H1434" s="201">
        <v>0.5</v>
      </c>
      <c r="I1434" s="201">
        <f t="shared" si="106"/>
        <v>0</v>
      </c>
      <c r="J1434" s="197"/>
    </row>
    <row r="1435" spans="1:10" ht="12.75" customHeight="1">
      <c r="A1435" s="201"/>
      <c r="B1435" s="199"/>
      <c r="C1435" s="207"/>
      <c r="D1435" s="207"/>
      <c r="E1435" s="51"/>
      <c r="F1435" s="204" t="s">
        <v>854</v>
      </c>
      <c r="G1435" s="202">
        <v>0</v>
      </c>
      <c r="H1435" s="201">
        <v>0.25</v>
      </c>
      <c r="I1435" s="201">
        <f t="shared" si="106"/>
        <v>0</v>
      </c>
      <c r="J1435" s="197"/>
    </row>
    <row r="1436" spans="1:10" ht="12.75" customHeight="1">
      <c r="A1436" s="201"/>
      <c r="B1436" s="199"/>
      <c r="C1436" s="207"/>
      <c r="D1436" s="207"/>
      <c r="E1436" s="51"/>
      <c r="F1436" s="204" t="s">
        <v>927</v>
      </c>
      <c r="G1436" s="202">
        <v>250</v>
      </c>
      <c r="H1436" s="201">
        <v>0.01</v>
      </c>
      <c r="I1436" s="201">
        <f t="shared" si="106"/>
        <v>2.5000000000000001E-2</v>
      </c>
      <c r="J1436" s="197"/>
    </row>
    <row r="1437" spans="1:10" ht="12.75" customHeight="1">
      <c r="A1437" s="201">
        <v>38</v>
      </c>
      <c r="B1437" s="199" t="s">
        <v>13</v>
      </c>
      <c r="C1437" s="207" t="s">
        <v>737</v>
      </c>
      <c r="D1437" s="207" t="s">
        <v>731</v>
      </c>
      <c r="E1437" s="51" t="s">
        <v>928</v>
      </c>
      <c r="F1437" s="204" t="s">
        <v>849</v>
      </c>
      <c r="G1437" s="202">
        <v>0</v>
      </c>
      <c r="H1437" s="201">
        <v>7.5</v>
      </c>
      <c r="I1437" s="201">
        <f t="shared" si="106"/>
        <v>0</v>
      </c>
      <c r="J1437" s="197"/>
    </row>
    <row r="1438" spans="1:10" ht="12.75" customHeight="1">
      <c r="A1438" s="201"/>
      <c r="B1438" s="199"/>
      <c r="C1438" s="207"/>
      <c r="D1438" s="207"/>
      <c r="E1438" s="51"/>
      <c r="F1438" s="204" t="s">
        <v>850</v>
      </c>
      <c r="G1438" s="202">
        <v>0</v>
      </c>
      <c r="H1438" s="201">
        <v>0.01</v>
      </c>
      <c r="I1438" s="201">
        <f t="shared" si="106"/>
        <v>0</v>
      </c>
      <c r="J1438" s="197"/>
    </row>
    <row r="1439" spans="1:10" ht="12.75" customHeight="1">
      <c r="A1439" s="201"/>
      <c r="B1439" s="199"/>
      <c r="C1439" s="207"/>
      <c r="D1439" s="207"/>
      <c r="E1439" s="51"/>
      <c r="F1439" s="204" t="s">
        <v>851</v>
      </c>
      <c r="G1439" s="202">
        <v>0</v>
      </c>
      <c r="H1439" s="201">
        <v>7.5</v>
      </c>
      <c r="I1439" s="201">
        <f t="shared" si="106"/>
        <v>0</v>
      </c>
      <c r="J1439" s="197"/>
    </row>
    <row r="1440" spans="1:10" ht="12.75" customHeight="1">
      <c r="A1440" s="201"/>
      <c r="B1440" s="199"/>
      <c r="C1440" s="207"/>
      <c r="D1440" s="207"/>
      <c r="E1440" s="51"/>
      <c r="F1440" s="204" t="s">
        <v>852</v>
      </c>
      <c r="G1440" s="202">
        <v>0</v>
      </c>
      <c r="H1440" s="201">
        <v>0.5</v>
      </c>
      <c r="I1440" s="201">
        <f t="shared" si="106"/>
        <v>0</v>
      </c>
      <c r="J1440" s="197"/>
    </row>
    <row r="1441" spans="1:10" ht="12.75" customHeight="1">
      <c r="A1441" s="201"/>
      <c r="B1441" s="199"/>
      <c r="C1441" s="207"/>
      <c r="D1441" s="207"/>
      <c r="E1441" s="51"/>
      <c r="F1441" s="204" t="s">
        <v>853</v>
      </c>
      <c r="G1441" s="202">
        <v>0</v>
      </c>
      <c r="H1441" s="201">
        <v>0.5</v>
      </c>
      <c r="I1441" s="201">
        <f t="shared" si="106"/>
        <v>0</v>
      </c>
      <c r="J1441" s="197"/>
    </row>
    <row r="1442" spans="1:10" ht="12.75" customHeight="1">
      <c r="A1442" s="201"/>
      <c r="B1442" s="199"/>
      <c r="C1442" s="207"/>
      <c r="D1442" s="207"/>
      <c r="E1442" s="51"/>
      <c r="F1442" s="204" t="s">
        <v>854</v>
      </c>
      <c r="G1442" s="202">
        <v>0</v>
      </c>
      <c r="H1442" s="201">
        <v>0.25</v>
      </c>
      <c r="I1442" s="201">
        <f t="shared" si="106"/>
        <v>0</v>
      </c>
      <c r="J1442" s="197"/>
    </row>
    <row r="1443" spans="1:10" ht="12.75" customHeight="1">
      <c r="A1443" s="201"/>
      <c r="B1443" s="199"/>
      <c r="C1443" s="207"/>
      <c r="D1443" s="207"/>
      <c r="E1443" s="51"/>
      <c r="F1443" s="204" t="s">
        <v>929</v>
      </c>
      <c r="G1443" s="202">
        <v>250</v>
      </c>
      <c r="H1443" s="201">
        <v>0.01</v>
      </c>
      <c r="I1443" s="201">
        <f t="shared" si="106"/>
        <v>2.5000000000000001E-2</v>
      </c>
      <c r="J1443" s="197"/>
    </row>
    <row r="1444" spans="1:10" ht="12.75" customHeight="1">
      <c r="A1444" s="201">
        <v>39</v>
      </c>
      <c r="B1444" s="199" t="s">
        <v>13</v>
      </c>
      <c r="C1444" s="207" t="s">
        <v>737</v>
      </c>
      <c r="D1444" s="207" t="s">
        <v>731</v>
      </c>
      <c r="E1444" s="51" t="s">
        <v>930</v>
      </c>
      <c r="F1444" s="204" t="s">
        <v>849</v>
      </c>
      <c r="G1444" s="202">
        <v>0</v>
      </c>
      <c r="H1444" s="201">
        <v>7.5</v>
      </c>
      <c r="I1444" s="201">
        <f t="shared" si="106"/>
        <v>0</v>
      </c>
      <c r="J1444" s="197"/>
    </row>
    <row r="1445" spans="1:10" ht="12.75" customHeight="1">
      <c r="A1445" s="201"/>
      <c r="B1445" s="199"/>
      <c r="C1445" s="207"/>
      <c r="D1445" s="207"/>
      <c r="E1445" s="51"/>
      <c r="F1445" s="204" t="s">
        <v>850</v>
      </c>
      <c r="G1445" s="202">
        <v>0</v>
      </c>
      <c r="H1445" s="201">
        <v>0.01</v>
      </c>
      <c r="I1445" s="201">
        <f t="shared" si="106"/>
        <v>0</v>
      </c>
      <c r="J1445" s="197"/>
    </row>
    <row r="1446" spans="1:10" ht="12.75" customHeight="1">
      <c r="A1446" s="201"/>
      <c r="B1446" s="199"/>
      <c r="C1446" s="207"/>
      <c r="D1446" s="207"/>
      <c r="E1446" s="51"/>
      <c r="F1446" s="204" t="s">
        <v>851</v>
      </c>
      <c r="G1446" s="202">
        <v>0</v>
      </c>
      <c r="H1446" s="201">
        <v>7.5</v>
      </c>
      <c r="I1446" s="201">
        <f t="shared" si="106"/>
        <v>0</v>
      </c>
      <c r="J1446" s="197"/>
    </row>
    <row r="1447" spans="1:10" ht="12.75" customHeight="1">
      <c r="A1447" s="201"/>
      <c r="B1447" s="199"/>
      <c r="C1447" s="207"/>
      <c r="D1447" s="207"/>
      <c r="E1447" s="51"/>
      <c r="F1447" s="204" t="s">
        <v>852</v>
      </c>
      <c r="G1447" s="202">
        <v>0</v>
      </c>
      <c r="H1447" s="201">
        <v>0.5</v>
      </c>
      <c r="I1447" s="201">
        <f t="shared" si="106"/>
        <v>0</v>
      </c>
      <c r="J1447" s="197"/>
    </row>
    <row r="1448" spans="1:10" ht="12.75" customHeight="1">
      <c r="A1448" s="201"/>
      <c r="B1448" s="199"/>
      <c r="C1448" s="207"/>
      <c r="D1448" s="207"/>
      <c r="E1448" s="51"/>
      <c r="F1448" s="204" t="s">
        <v>853</v>
      </c>
      <c r="G1448" s="202">
        <v>0</v>
      </c>
      <c r="H1448" s="201">
        <v>0.5</v>
      </c>
      <c r="I1448" s="201">
        <f t="shared" si="106"/>
        <v>0</v>
      </c>
      <c r="J1448" s="197"/>
    </row>
    <row r="1449" spans="1:10" ht="12.75" customHeight="1">
      <c r="A1449" s="201"/>
      <c r="B1449" s="199"/>
      <c r="C1449" s="207"/>
      <c r="D1449" s="207"/>
      <c r="E1449" s="51"/>
      <c r="F1449" s="204" t="s">
        <v>854</v>
      </c>
      <c r="G1449" s="202">
        <v>0</v>
      </c>
      <c r="H1449" s="201">
        <v>0.25</v>
      </c>
      <c r="I1449" s="201">
        <f t="shared" si="106"/>
        <v>0</v>
      </c>
      <c r="J1449" s="197"/>
    </row>
    <row r="1450" spans="1:10" ht="12.75" customHeight="1">
      <c r="A1450" s="201"/>
      <c r="B1450" s="199"/>
      <c r="C1450" s="207"/>
      <c r="D1450" s="207"/>
      <c r="E1450" s="51"/>
      <c r="F1450" s="204" t="s">
        <v>931</v>
      </c>
      <c r="G1450" s="202">
        <v>200</v>
      </c>
      <c r="H1450" s="201">
        <v>0.01</v>
      </c>
      <c r="I1450" s="201">
        <f t="shared" si="106"/>
        <v>0.02</v>
      </c>
      <c r="J1450" s="197"/>
    </row>
    <row r="1451" spans="1:10" ht="12.75" customHeight="1">
      <c r="A1451" s="201">
        <v>40</v>
      </c>
      <c r="B1451" s="199" t="s">
        <v>13</v>
      </c>
      <c r="C1451" s="207" t="s">
        <v>737</v>
      </c>
      <c r="D1451" s="207" t="s">
        <v>731</v>
      </c>
      <c r="E1451" s="51" t="s">
        <v>932</v>
      </c>
      <c r="F1451" s="204" t="s">
        <v>849</v>
      </c>
      <c r="G1451" s="202">
        <v>0</v>
      </c>
      <c r="H1451" s="201">
        <v>7.5</v>
      </c>
      <c r="I1451" s="201">
        <f t="shared" si="106"/>
        <v>0</v>
      </c>
      <c r="J1451" s="197"/>
    </row>
    <row r="1452" spans="1:10" ht="12.75" customHeight="1">
      <c r="A1452" s="201"/>
      <c r="B1452" s="199"/>
      <c r="C1452" s="207"/>
      <c r="D1452" s="207"/>
      <c r="E1452" s="51"/>
      <c r="F1452" s="204" t="s">
        <v>850</v>
      </c>
      <c r="G1452" s="202">
        <v>0</v>
      </c>
      <c r="H1452" s="201">
        <v>0.01</v>
      </c>
      <c r="I1452" s="201">
        <f t="shared" si="106"/>
        <v>0</v>
      </c>
      <c r="J1452" s="197"/>
    </row>
    <row r="1453" spans="1:10" ht="12.75" customHeight="1">
      <c r="A1453" s="201"/>
      <c r="B1453" s="199"/>
      <c r="C1453" s="207"/>
      <c r="D1453" s="207"/>
      <c r="E1453" s="51"/>
      <c r="F1453" s="204" t="s">
        <v>851</v>
      </c>
      <c r="G1453" s="202">
        <v>0</v>
      </c>
      <c r="H1453" s="201">
        <v>7.5</v>
      </c>
      <c r="I1453" s="201">
        <f t="shared" si="106"/>
        <v>0</v>
      </c>
      <c r="J1453" s="197"/>
    </row>
    <row r="1454" spans="1:10" ht="12.75" customHeight="1">
      <c r="A1454" s="201"/>
      <c r="B1454" s="199"/>
      <c r="C1454" s="207"/>
      <c r="D1454" s="207"/>
      <c r="E1454" s="51"/>
      <c r="F1454" s="204" t="s">
        <v>852</v>
      </c>
      <c r="G1454" s="202">
        <v>0</v>
      </c>
      <c r="H1454" s="201">
        <v>0.5</v>
      </c>
      <c r="I1454" s="201">
        <f t="shared" si="106"/>
        <v>0</v>
      </c>
      <c r="J1454" s="197"/>
    </row>
    <row r="1455" spans="1:10" ht="12.75" customHeight="1">
      <c r="A1455" s="201"/>
      <c r="B1455" s="199"/>
      <c r="C1455" s="207"/>
      <c r="D1455" s="207"/>
      <c r="E1455" s="51"/>
      <c r="F1455" s="204" t="s">
        <v>853</v>
      </c>
      <c r="G1455" s="202">
        <v>0</v>
      </c>
      <c r="H1455" s="201">
        <v>0.5</v>
      </c>
      <c r="I1455" s="201">
        <f t="shared" si="106"/>
        <v>0</v>
      </c>
      <c r="J1455" s="197"/>
    </row>
    <row r="1456" spans="1:10" ht="12.75" customHeight="1">
      <c r="A1456" s="201"/>
      <c r="B1456" s="199"/>
      <c r="C1456" s="207"/>
      <c r="D1456" s="207"/>
      <c r="E1456" s="51"/>
      <c r="F1456" s="204" t="s">
        <v>854</v>
      </c>
      <c r="G1456" s="202">
        <v>0</v>
      </c>
      <c r="H1456" s="201">
        <v>0.25</v>
      </c>
      <c r="I1456" s="201">
        <f t="shared" si="106"/>
        <v>0</v>
      </c>
      <c r="J1456" s="197"/>
    </row>
    <row r="1457" spans="1:10" ht="12.75" customHeight="1">
      <c r="A1457" s="201"/>
      <c r="B1457" s="199"/>
      <c r="C1457" s="207"/>
      <c r="D1457" s="207"/>
      <c r="E1457" s="51"/>
      <c r="F1457" s="204" t="s">
        <v>933</v>
      </c>
      <c r="G1457" s="202">
        <v>220</v>
      </c>
      <c r="H1457" s="201">
        <v>0.01</v>
      </c>
      <c r="I1457" s="201">
        <f t="shared" si="106"/>
        <v>2.2000000000000002E-2</v>
      </c>
      <c r="J1457" s="197"/>
    </row>
    <row r="1458" spans="1:10" ht="12.75" customHeight="1">
      <c r="A1458" s="201">
        <v>41</v>
      </c>
      <c r="B1458" s="199" t="s">
        <v>13</v>
      </c>
      <c r="C1458" s="207" t="s">
        <v>737</v>
      </c>
      <c r="D1458" s="207" t="s">
        <v>731</v>
      </c>
      <c r="E1458" s="51" t="s">
        <v>934</v>
      </c>
      <c r="F1458" s="204" t="s">
        <v>849</v>
      </c>
      <c r="G1458" s="202">
        <v>0</v>
      </c>
      <c r="H1458" s="201">
        <v>7.5</v>
      </c>
      <c r="I1458" s="201">
        <f t="shared" si="106"/>
        <v>0</v>
      </c>
      <c r="J1458" s="197"/>
    </row>
    <row r="1459" spans="1:10" ht="12.75" customHeight="1">
      <c r="A1459" s="201"/>
      <c r="B1459" s="199"/>
      <c r="C1459" s="207"/>
      <c r="D1459" s="207"/>
      <c r="E1459" s="51"/>
      <c r="F1459" s="204" t="s">
        <v>850</v>
      </c>
      <c r="G1459" s="202">
        <v>0</v>
      </c>
      <c r="H1459" s="201">
        <v>0.01</v>
      </c>
      <c r="I1459" s="201">
        <f t="shared" si="106"/>
        <v>0</v>
      </c>
      <c r="J1459" s="197"/>
    </row>
    <row r="1460" spans="1:10" ht="12.75" customHeight="1">
      <c r="A1460" s="201"/>
      <c r="B1460" s="199"/>
      <c r="C1460" s="207"/>
      <c r="D1460" s="207"/>
      <c r="E1460" s="51"/>
      <c r="F1460" s="204" t="s">
        <v>851</v>
      </c>
      <c r="G1460" s="202">
        <v>0</v>
      </c>
      <c r="H1460" s="201">
        <v>7.5</v>
      </c>
      <c r="I1460" s="201">
        <f t="shared" si="106"/>
        <v>0</v>
      </c>
      <c r="J1460" s="197"/>
    </row>
    <row r="1461" spans="1:10" ht="12.75" customHeight="1">
      <c r="A1461" s="201"/>
      <c r="B1461" s="199"/>
      <c r="C1461" s="207"/>
      <c r="D1461" s="207"/>
      <c r="E1461" s="51"/>
      <c r="F1461" s="204" t="s">
        <v>852</v>
      </c>
      <c r="G1461" s="202">
        <v>0</v>
      </c>
      <c r="H1461" s="201">
        <v>0.5</v>
      </c>
      <c r="I1461" s="201">
        <f t="shared" si="106"/>
        <v>0</v>
      </c>
      <c r="J1461" s="197"/>
    </row>
    <row r="1462" spans="1:10" ht="12.75" customHeight="1">
      <c r="A1462" s="201"/>
      <c r="B1462" s="199"/>
      <c r="C1462" s="207"/>
      <c r="D1462" s="207"/>
      <c r="E1462" s="51"/>
      <c r="F1462" s="204" t="s">
        <v>853</v>
      </c>
      <c r="G1462" s="202">
        <v>0</v>
      </c>
      <c r="H1462" s="201">
        <v>0.5</v>
      </c>
      <c r="I1462" s="201">
        <f t="shared" si="106"/>
        <v>0</v>
      </c>
      <c r="J1462" s="197"/>
    </row>
    <row r="1463" spans="1:10" ht="12.75" customHeight="1">
      <c r="A1463" s="201"/>
      <c r="B1463" s="199"/>
      <c r="C1463" s="207"/>
      <c r="D1463" s="207"/>
      <c r="E1463" s="51"/>
      <c r="F1463" s="204" t="s">
        <v>854</v>
      </c>
      <c r="G1463" s="202">
        <v>0</v>
      </c>
      <c r="H1463" s="201">
        <v>0.25</v>
      </c>
      <c r="I1463" s="201">
        <f t="shared" si="106"/>
        <v>0</v>
      </c>
      <c r="J1463" s="197"/>
    </row>
    <row r="1464" spans="1:10" ht="12.75" customHeight="1">
      <c r="A1464" s="201"/>
      <c r="B1464" s="199"/>
      <c r="C1464" s="207"/>
      <c r="D1464" s="207"/>
      <c r="E1464" s="51"/>
      <c r="F1464" s="204" t="s">
        <v>935</v>
      </c>
      <c r="G1464" s="202">
        <v>300</v>
      </c>
      <c r="H1464" s="201">
        <v>0.01</v>
      </c>
      <c r="I1464" s="201">
        <f t="shared" si="106"/>
        <v>0.03</v>
      </c>
      <c r="J1464" s="197"/>
    </row>
    <row r="1465" spans="1:10" ht="12.75" customHeight="1">
      <c r="A1465" s="201">
        <v>42</v>
      </c>
      <c r="B1465" s="199" t="s">
        <v>13</v>
      </c>
      <c r="C1465" s="207" t="s">
        <v>737</v>
      </c>
      <c r="D1465" s="207" t="s">
        <v>731</v>
      </c>
      <c r="E1465" s="51" t="s">
        <v>936</v>
      </c>
      <c r="F1465" s="204" t="s">
        <v>849</v>
      </c>
      <c r="G1465" s="202">
        <v>0</v>
      </c>
      <c r="H1465" s="201">
        <v>7.5</v>
      </c>
      <c r="I1465" s="201">
        <f t="shared" si="106"/>
        <v>0</v>
      </c>
      <c r="J1465" s="197"/>
    </row>
    <row r="1466" spans="1:10" ht="12.75" customHeight="1">
      <c r="A1466" s="201"/>
      <c r="B1466" s="199"/>
      <c r="C1466" s="207"/>
      <c r="D1466" s="207"/>
      <c r="E1466" s="51"/>
      <c r="F1466" s="204" t="s">
        <v>850</v>
      </c>
      <c r="G1466" s="202">
        <v>0</v>
      </c>
      <c r="H1466" s="201">
        <v>0.01</v>
      </c>
      <c r="I1466" s="201">
        <f t="shared" si="106"/>
        <v>0</v>
      </c>
      <c r="J1466" s="197"/>
    </row>
    <row r="1467" spans="1:10" ht="12.75" customHeight="1">
      <c r="A1467" s="201"/>
      <c r="B1467" s="199"/>
      <c r="C1467" s="207"/>
      <c r="D1467" s="207"/>
      <c r="E1467" s="51"/>
      <c r="F1467" s="204" t="s">
        <v>851</v>
      </c>
      <c r="G1467" s="202">
        <v>0</v>
      </c>
      <c r="H1467" s="201">
        <v>7.5</v>
      </c>
      <c r="I1467" s="201">
        <f t="shared" si="106"/>
        <v>0</v>
      </c>
      <c r="J1467" s="197"/>
    </row>
    <row r="1468" spans="1:10" ht="12.75" customHeight="1">
      <c r="A1468" s="201"/>
      <c r="B1468" s="199"/>
      <c r="C1468" s="207"/>
      <c r="D1468" s="207"/>
      <c r="E1468" s="51"/>
      <c r="F1468" s="204" t="s">
        <v>852</v>
      </c>
      <c r="G1468" s="202">
        <v>0</v>
      </c>
      <c r="H1468" s="201">
        <v>0.5</v>
      </c>
      <c r="I1468" s="201">
        <f t="shared" si="106"/>
        <v>0</v>
      </c>
      <c r="J1468" s="197"/>
    </row>
    <row r="1469" spans="1:10" ht="12.75" customHeight="1">
      <c r="A1469" s="201"/>
      <c r="B1469" s="199"/>
      <c r="C1469" s="207"/>
      <c r="D1469" s="207"/>
      <c r="E1469" s="51"/>
      <c r="F1469" s="204" t="s">
        <v>853</v>
      </c>
      <c r="G1469" s="202">
        <v>0</v>
      </c>
      <c r="H1469" s="201">
        <v>0.5</v>
      </c>
      <c r="I1469" s="201">
        <f t="shared" si="106"/>
        <v>0</v>
      </c>
      <c r="J1469" s="197"/>
    </row>
    <row r="1470" spans="1:10" ht="12.75" customHeight="1">
      <c r="A1470" s="201"/>
      <c r="B1470" s="199"/>
      <c r="C1470" s="207"/>
      <c r="D1470" s="207"/>
      <c r="E1470" s="51"/>
      <c r="F1470" s="204" t="s">
        <v>854</v>
      </c>
      <c r="G1470" s="202">
        <v>0</v>
      </c>
      <c r="H1470" s="201">
        <v>0.25</v>
      </c>
      <c r="I1470" s="201">
        <f t="shared" si="106"/>
        <v>0</v>
      </c>
      <c r="J1470" s="197"/>
    </row>
    <row r="1471" spans="1:10" ht="12.75" customHeight="1">
      <c r="A1471" s="201"/>
      <c r="B1471" s="199"/>
      <c r="C1471" s="207"/>
      <c r="D1471" s="207"/>
      <c r="E1471" s="51"/>
      <c r="F1471" s="204" t="s">
        <v>937</v>
      </c>
      <c r="G1471" s="202">
        <v>200</v>
      </c>
      <c r="H1471" s="201">
        <v>0.01</v>
      </c>
      <c r="I1471" s="201">
        <f t="shared" si="106"/>
        <v>0.02</v>
      </c>
      <c r="J1471" s="197"/>
    </row>
    <row r="1472" spans="1:10" ht="12.75" customHeight="1">
      <c r="A1472" s="201">
        <v>43</v>
      </c>
      <c r="B1472" s="199" t="s">
        <v>13</v>
      </c>
      <c r="C1472" s="207" t="s">
        <v>737</v>
      </c>
      <c r="D1472" s="207" t="s">
        <v>731</v>
      </c>
      <c r="E1472" s="51" t="s">
        <v>938</v>
      </c>
      <c r="F1472" s="204" t="s">
        <v>849</v>
      </c>
      <c r="G1472" s="202">
        <v>0</v>
      </c>
      <c r="H1472" s="201">
        <v>7.5</v>
      </c>
      <c r="I1472" s="201">
        <f t="shared" si="106"/>
        <v>0</v>
      </c>
      <c r="J1472" s="197"/>
    </row>
    <row r="1473" spans="1:10" ht="12.75" customHeight="1">
      <c r="A1473" s="201"/>
      <c r="B1473" s="199"/>
      <c r="C1473" s="207"/>
      <c r="D1473" s="207"/>
      <c r="E1473" s="51"/>
      <c r="F1473" s="204" t="s">
        <v>850</v>
      </c>
      <c r="G1473" s="202">
        <v>0</v>
      </c>
      <c r="H1473" s="201">
        <v>0.01</v>
      </c>
      <c r="I1473" s="201">
        <f t="shared" si="106"/>
        <v>0</v>
      </c>
      <c r="J1473" s="197"/>
    </row>
    <row r="1474" spans="1:10" ht="12.75" customHeight="1">
      <c r="A1474" s="201"/>
      <c r="B1474" s="199"/>
      <c r="C1474" s="207"/>
      <c r="D1474" s="207"/>
      <c r="E1474" s="51"/>
      <c r="F1474" s="204" t="s">
        <v>851</v>
      </c>
      <c r="G1474" s="202">
        <v>0</v>
      </c>
      <c r="H1474" s="201">
        <v>7.5</v>
      </c>
      <c r="I1474" s="201">
        <f t="shared" si="106"/>
        <v>0</v>
      </c>
      <c r="J1474" s="197"/>
    </row>
    <row r="1475" spans="1:10" ht="12.75" customHeight="1">
      <c r="A1475" s="201"/>
      <c r="B1475" s="199"/>
      <c r="C1475" s="207"/>
      <c r="D1475" s="207"/>
      <c r="E1475" s="51"/>
      <c r="F1475" s="204" t="s">
        <v>852</v>
      </c>
      <c r="G1475" s="202">
        <v>0</v>
      </c>
      <c r="H1475" s="201">
        <v>0.5</v>
      </c>
      <c r="I1475" s="201">
        <f t="shared" si="106"/>
        <v>0</v>
      </c>
      <c r="J1475" s="197"/>
    </row>
    <row r="1476" spans="1:10" ht="12.75" customHeight="1">
      <c r="A1476" s="201"/>
      <c r="B1476" s="199"/>
      <c r="C1476" s="207"/>
      <c r="D1476" s="207"/>
      <c r="E1476" s="51"/>
      <c r="F1476" s="204" t="s">
        <v>853</v>
      </c>
      <c r="G1476" s="202">
        <v>0</v>
      </c>
      <c r="H1476" s="201">
        <v>0.5</v>
      </c>
      <c r="I1476" s="201">
        <f t="shared" si="106"/>
        <v>0</v>
      </c>
      <c r="J1476" s="197"/>
    </row>
    <row r="1477" spans="1:10" ht="12.75" customHeight="1">
      <c r="A1477" s="201"/>
      <c r="B1477" s="199"/>
      <c r="C1477" s="207"/>
      <c r="D1477" s="207"/>
      <c r="E1477" s="51"/>
      <c r="F1477" s="204" t="s">
        <v>854</v>
      </c>
      <c r="G1477" s="202">
        <v>0</v>
      </c>
      <c r="H1477" s="201">
        <v>0.25</v>
      </c>
      <c r="I1477" s="201">
        <f t="shared" si="106"/>
        <v>0</v>
      </c>
      <c r="J1477" s="197"/>
    </row>
    <row r="1478" spans="1:10" ht="12.75" customHeight="1">
      <c r="A1478" s="201"/>
      <c r="B1478" s="199"/>
      <c r="C1478" s="207"/>
      <c r="D1478" s="207"/>
      <c r="E1478" s="51"/>
      <c r="F1478" s="204" t="s">
        <v>939</v>
      </c>
      <c r="G1478" s="202">
        <v>300</v>
      </c>
      <c r="H1478" s="201">
        <v>0.01</v>
      </c>
      <c r="I1478" s="201">
        <f t="shared" si="106"/>
        <v>0.03</v>
      </c>
      <c r="J1478" s="197"/>
    </row>
    <row r="1479" spans="1:10" ht="12.75" customHeight="1">
      <c r="A1479" s="201">
        <v>44</v>
      </c>
      <c r="B1479" s="199" t="s">
        <v>13</v>
      </c>
      <c r="C1479" s="207" t="s">
        <v>737</v>
      </c>
      <c r="D1479" s="207" t="s">
        <v>731</v>
      </c>
      <c r="E1479" s="51" t="s">
        <v>940</v>
      </c>
      <c r="F1479" s="204" t="s">
        <v>849</v>
      </c>
      <c r="G1479" s="202">
        <v>0</v>
      </c>
      <c r="H1479" s="201">
        <v>7.5</v>
      </c>
      <c r="I1479" s="201">
        <f t="shared" si="106"/>
        <v>0</v>
      </c>
      <c r="J1479" s="197"/>
    </row>
    <row r="1480" spans="1:10" ht="12.75" customHeight="1">
      <c r="A1480" s="201"/>
      <c r="B1480" s="199"/>
      <c r="C1480" s="207"/>
      <c r="D1480" s="207"/>
      <c r="E1480" s="51"/>
      <c r="F1480" s="204" t="s">
        <v>850</v>
      </c>
      <c r="G1480" s="202">
        <v>1</v>
      </c>
      <c r="H1480" s="201">
        <v>0.01</v>
      </c>
      <c r="I1480" s="201">
        <f t="shared" si="106"/>
        <v>1E-4</v>
      </c>
      <c r="J1480" s="197"/>
    </row>
    <row r="1481" spans="1:10" ht="12.75" customHeight="1">
      <c r="A1481" s="201"/>
      <c r="B1481" s="199"/>
      <c r="C1481" s="207"/>
      <c r="D1481" s="207"/>
      <c r="E1481" s="51"/>
      <c r="F1481" s="204" t="s">
        <v>851</v>
      </c>
      <c r="G1481" s="202">
        <v>0</v>
      </c>
      <c r="H1481" s="201">
        <v>7.5</v>
      </c>
      <c r="I1481" s="201">
        <f t="shared" si="106"/>
        <v>0</v>
      </c>
      <c r="J1481" s="197"/>
    </row>
    <row r="1482" spans="1:10" ht="12.75" customHeight="1">
      <c r="A1482" s="201"/>
      <c r="B1482" s="199"/>
      <c r="C1482" s="207"/>
      <c r="D1482" s="207"/>
      <c r="E1482" s="51"/>
      <c r="F1482" s="204" t="s">
        <v>852</v>
      </c>
      <c r="G1482" s="202">
        <v>0</v>
      </c>
      <c r="H1482" s="201">
        <v>0.5</v>
      </c>
      <c r="I1482" s="201">
        <f t="shared" si="106"/>
        <v>0</v>
      </c>
      <c r="J1482" s="197"/>
    </row>
    <row r="1483" spans="1:10" ht="12.75" customHeight="1">
      <c r="A1483" s="201"/>
      <c r="B1483" s="199"/>
      <c r="C1483" s="207"/>
      <c r="D1483" s="207"/>
      <c r="E1483" s="51"/>
      <c r="F1483" s="204" t="s">
        <v>853</v>
      </c>
      <c r="G1483" s="202">
        <v>0</v>
      </c>
      <c r="H1483" s="201">
        <v>0.5</v>
      </c>
      <c r="I1483" s="201">
        <f t="shared" si="106"/>
        <v>0</v>
      </c>
      <c r="J1483" s="197"/>
    </row>
    <row r="1484" spans="1:10" ht="12.75" customHeight="1">
      <c r="A1484" s="201"/>
      <c r="B1484" s="199"/>
      <c r="C1484" s="207"/>
      <c r="D1484" s="207"/>
      <c r="E1484" s="51"/>
      <c r="F1484" s="204" t="s">
        <v>854</v>
      </c>
      <c r="G1484" s="202">
        <v>0</v>
      </c>
      <c r="H1484" s="201">
        <v>0.25</v>
      </c>
      <c r="I1484" s="201">
        <f t="shared" si="106"/>
        <v>0</v>
      </c>
      <c r="J1484" s="197"/>
    </row>
    <row r="1485" spans="1:10" ht="12.75" customHeight="1">
      <c r="A1485" s="201"/>
      <c r="B1485" s="199"/>
      <c r="C1485" s="207"/>
      <c r="D1485" s="207"/>
      <c r="E1485" s="51"/>
      <c r="F1485" s="204" t="s">
        <v>941</v>
      </c>
      <c r="G1485" s="202">
        <v>400</v>
      </c>
      <c r="H1485" s="201">
        <v>0.01</v>
      </c>
      <c r="I1485" s="201">
        <f t="shared" si="106"/>
        <v>0.04</v>
      </c>
      <c r="J1485" s="197"/>
    </row>
    <row r="1486" spans="1:10" ht="12.75" customHeight="1">
      <c r="A1486" s="201">
        <v>45</v>
      </c>
      <c r="B1486" s="199" t="s">
        <v>13</v>
      </c>
      <c r="C1486" s="207" t="s">
        <v>737</v>
      </c>
      <c r="D1486" s="207" t="s">
        <v>731</v>
      </c>
      <c r="E1486" s="51" t="s">
        <v>942</v>
      </c>
      <c r="F1486" s="204" t="s">
        <v>849</v>
      </c>
      <c r="G1486" s="202">
        <v>0</v>
      </c>
      <c r="H1486" s="201">
        <v>7.5</v>
      </c>
      <c r="I1486" s="201">
        <f t="shared" si="106"/>
        <v>0</v>
      </c>
      <c r="J1486" s="197"/>
    </row>
    <row r="1487" spans="1:10" ht="12.75" customHeight="1">
      <c r="A1487" s="201"/>
      <c r="B1487" s="199"/>
      <c r="C1487" s="207"/>
      <c r="D1487" s="207"/>
      <c r="E1487" s="51"/>
      <c r="F1487" s="204" t="s">
        <v>850</v>
      </c>
      <c r="G1487" s="202">
        <v>2</v>
      </c>
      <c r="H1487" s="201">
        <v>0.01</v>
      </c>
      <c r="I1487" s="201">
        <f t="shared" si="106"/>
        <v>2.0000000000000001E-4</v>
      </c>
      <c r="J1487" s="197"/>
    </row>
    <row r="1488" spans="1:10" ht="12.75" customHeight="1">
      <c r="A1488" s="201"/>
      <c r="B1488" s="199"/>
      <c r="C1488" s="207"/>
      <c r="D1488" s="207"/>
      <c r="E1488" s="51"/>
      <c r="F1488" s="204" t="s">
        <v>851</v>
      </c>
      <c r="G1488" s="202">
        <v>1</v>
      </c>
      <c r="H1488" s="201">
        <v>7.5</v>
      </c>
      <c r="I1488" s="201">
        <f t="shared" si="106"/>
        <v>7.4999999999999997E-2</v>
      </c>
      <c r="J1488" s="197"/>
    </row>
    <row r="1489" spans="1:10" ht="12.75" customHeight="1">
      <c r="A1489" s="201"/>
      <c r="B1489" s="199"/>
      <c r="C1489" s="207"/>
      <c r="D1489" s="207"/>
      <c r="E1489" s="51"/>
      <c r="F1489" s="204" t="s">
        <v>852</v>
      </c>
      <c r="G1489" s="202">
        <v>0</v>
      </c>
      <c r="H1489" s="201">
        <v>0.5</v>
      </c>
      <c r="I1489" s="201">
        <f t="shared" si="106"/>
        <v>0</v>
      </c>
      <c r="J1489" s="197"/>
    </row>
    <row r="1490" spans="1:10" ht="12.75" customHeight="1">
      <c r="A1490" s="201"/>
      <c r="B1490" s="199"/>
      <c r="C1490" s="207"/>
      <c r="D1490" s="207"/>
      <c r="E1490" s="51"/>
      <c r="F1490" s="204" t="s">
        <v>853</v>
      </c>
      <c r="G1490" s="202">
        <v>0</v>
      </c>
      <c r="H1490" s="201">
        <v>0.5</v>
      </c>
      <c r="I1490" s="201">
        <f t="shared" si="106"/>
        <v>0</v>
      </c>
      <c r="J1490" s="197"/>
    </row>
    <row r="1491" spans="1:10" ht="12.75" customHeight="1">
      <c r="A1491" s="201"/>
      <c r="B1491" s="199"/>
      <c r="C1491" s="207"/>
      <c r="D1491" s="207"/>
      <c r="E1491" s="51"/>
      <c r="F1491" s="204" t="s">
        <v>854</v>
      </c>
      <c r="G1491" s="202">
        <v>1</v>
      </c>
      <c r="H1491" s="201">
        <v>0.25</v>
      </c>
      <c r="I1491" s="201">
        <f t="shared" si="106"/>
        <v>2.5000000000000001E-3</v>
      </c>
      <c r="J1491" s="197"/>
    </row>
    <row r="1492" spans="1:10" ht="12.75" customHeight="1">
      <c r="A1492" s="201"/>
      <c r="B1492" s="199"/>
      <c r="C1492" s="207"/>
      <c r="D1492" s="207"/>
      <c r="E1492" s="51"/>
      <c r="F1492" s="204" t="s">
        <v>943</v>
      </c>
      <c r="G1492" s="202">
        <v>400</v>
      </c>
      <c r="H1492" s="201">
        <v>0.01</v>
      </c>
      <c r="I1492" s="201">
        <f t="shared" si="106"/>
        <v>0.04</v>
      </c>
      <c r="J1492" s="197"/>
    </row>
    <row r="1493" spans="1:10" ht="12.75" customHeight="1">
      <c r="A1493" s="201">
        <v>46</v>
      </c>
      <c r="B1493" s="199" t="s">
        <v>13</v>
      </c>
      <c r="C1493" s="207" t="s">
        <v>737</v>
      </c>
      <c r="D1493" s="207" t="s">
        <v>731</v>
      </c>
      <c r="E1493" s="51" t="s">
        <v>944</v>
      </c>
      <c r="F1493" s="204" t="s">
        <v>849</v>
      </c>
      <c r="G1493" s="202">
        <v>0</v>
      </c>
      <c r="H1493" s="201">
        <v>7.5</v>
      </c>
      <c r="I1493" s="201">
        <f t="shared" si="106"/>
        <v>0</v>
      </c>
      <c r="J1493" s="197"/>
    </row>
    <row r="1494" spans="1:10" ht="12.75" customHeight="1">
      <c r="A1494" s="201"/>
      <c r="B1494" s="199"/>
      <c r="C1494" s="207"/>
      <c r="D1494" s="207"/>
      <c r="E1494" s="51"/>
      <c r="F1494" s="204" t="s">
        <v>850</v>
      </c>
      <c r="G1494" s="202">
        <v>2</v>
      </c>
      <c r="H1494" s="201">
        <v>0.01</v>
      </c>
      <c r="I1494" s="201">
        <f t="shared" si="106"/>
        <v>2.0000000000000001E-4</v>
      </c>
      <c r="J1494" s="197"/>
    </row>
    <row r="1495" spans="1:10" ht="12.75" customHeight="1">
      <c r="A1495" s="201"/>
      <c r="B1495" s="199"/>
      <c r="C1495" s="207"/>
      <c r="D1495" s="207"/>
      <c r="E1495" s="51"/>
      <c r="F1495" s="204" t="s">
        <v>851</v>
      </c>
      <c r="G1495" s="202">
        <v>0</v>
      </c>
      <c r="H1495" s="201">
        <v>7.5</v>
      </c>
      <c r="I1495" s="201">
        <f t="shared" si="106"/>
        <v>0</v>
      </c>
      <c r="J1495" s="197"/>
    </row>
    <row r="1496" spans="1:10" ht="12.75" customHeight="1">
      <c r="A1496" s="201"/>
      <c r="B1496" s="199"/>
      <c r="C1496" s="207"/>
      <c r="D1496" s="207"/>
      <c r="E1496" s="51"/>
      <c r="F1496" s="204" t="s">
        <v>852</v>
      </c>
      <c r="G1496" s="202">
        <v>0</v>
      </c>
      <c r="H1496" s="201">
        <v>0.5</v>
      </c>
      <c r="I1496" s="201">
        <f t="shared" si="106"/>
        <v>0</v>
      </c>
      <c r="J1496" s="197"/>
    </row>
    <row r="1497" spans="1:10" ht="12.75" customHeight="1">
      <c r="A1497" s="201"/>
      <c r="B1497" s="199"/>
      <c r="C1497" s="207"/>
      <c r="D1497" s="207"/>
      <c r="E1497" s="51"/>
      <c r="F1497" s="204" t="s">
        <v>853</v>
      </c>
      <c r="G1497" s="202">
        <v>0</v>
      </c>
      <c r="H1497" s="201">
        <v>0.5</v>
      </c>
      <c r="I1497" s="201">
        <f t="shared" si="106"/>
        <v>0</v>
      </c>
      <c r="J1497" s="197"/>
    </row>
    <row r="1498" spans="1:10" ht="12.75" customHeight="1">
      <c r="A1498" s="201"/>
      <c r="B1498" s="199"/>
      <c r="C1498" s="207"/>
      <c r="D1498" s="207"/>
      <c r="E1498" s="51"/>
      <c r="F1498" s="204" t="s">
        <v>854</v>
      </c>
      <c r="G1498" s="202">
        <v>0</v>
      </c>
      <c r="H1498" s="201">
        <v>0.25</v>
      </c>
      <c r="I1498" s="201">
        <f t="shared" si="106"/>
        <v>0</v>
      </c>
      <c r="J1498" s="197"/>
    </row>
    <row r="1499" spans="1:10" ht="12.75" customHeight="1">
      <c r="A1499" s="201"/>
      <c r="B1499" s="199"/>
      <c r="C1499" s="207"/>
      <c r="D1499" s="207"/>
      <c r="E1499" s="51"/>
      <c r="F1499" s="204" t="s">
        <v>945</v>
      </c>
      <c r="G1499" s="202">
        <v>490</v>
      </c>
      <c r="H1499" s="201">
        <v>0.01</v>
      </c>
      <c r="I1499" s="201">
        <f t="shared" si="106"/>
        <v>4.9000000000000002E-2</v>
      </c>
      <c r="J1499" s="197"/>
    </row>
    <row r="1500" spans="1:10" ht="12.75" customHeight="1">
      <c r="A1500" s="201">
        <v>47</v>
      </c>
      <c r="B1500" s="199" t="s">
        <v>13</v>
      </c>
      <c r="C1500" s="207" t="s">
        <v>737</v>
      </c>
      <c r="D1500" s="207" t="s">
        <v>731</v>
      </c>
      <c r="E1500" s="51" t="s">
        <v>946</v>
      </c>
      <c r="F1500" s="204" t="s">
        <v>849</v>
      </c>
      <c r="G1500" s="202">
        <v>0</v>
      </c>
      <c r="H1500" s="201">
        <v>7.5</v>
      </c>
      <c r="I1500" s="201">
        <f t="shared" si="106"/>
        <v>0</v>
      </c>
      <c r="J1500" s="197"/>
    </row>
    <row r="1501" spans="1:10" ht="12.75" customHeight="1">
      <c r="A1501" s="201"/>
      <c r="B1501" s="199"/>
      <c r="C1501" s="207"/>
      <c r="D1501" s="207"/>
      <c r="E1501" s="51"/>
      <c r="F1501" s="204" t="s">
        <v>850</v>
      </c>
      <c r="G1501" s="202">
        <v>2</v>
      </c>
      <c r="H1501" s="201">
        <v>0.01</v>
      </c>
      <c r="I1501" s="201">
        <f t="shared" si="106"/>
        <v>2.0000000000000001E-4</v>
      </c>
      <c r="J1501" s="197"/>
    </row>
    <row r="1502" spans="1:10" ht="12.75" customHeight="1">
      <c r="A1502" s="201"/>
      <c r="B1502" s="199"/>
      <c r="C1502" s="207"/>
      <c r="D1502" s="207"/>
      <c r="E1502" s="51"/>
      <c r="F1502" s="204" t="s">
        <v>851</v>
      </c>
      <c r="G1502" s="202">
        <v>0</v>
      </c>
      <c r="H1502" s="201">
        <v>7.5</v>
      </c>
      <c r="I1502" s="201">
        <f t="shared" si="106"/>
        <v>0</v>
      </c>
      <c r="J1502" s="197"/>
    </row>
    <row r="1503" spans="1:10" ht="12.75" customHeight="1">
      <c r="A1503" s="201"/>
      <c r="B1503" s="199"/>
      <c r="C1503" s="207"/>
      <c r="D1503" s="207"/>
      <c r="E1503" s="51"/>
      <c r="F1503" s="204" t="s">
        <v>852</v>
      </c>
      <c r="G1503" s="202">
        <v>0</v>
      </c>
      <c r="H1503" s="201">
        <v>0.5</v>
      </c>
      <c r="I1503" s="201">
        <f t="shared" si="106"/>
        <v>0</v>
      </c>
      <c r="J1503" s="197"/>
    </row>
    <row r="1504" spans="1:10" ht="12.75" customHeight="1">
      <c r="A1504" s="201"/>
      <c r="B1504" s="199"/>
      <c r="C1504" s="207"/>
      <c r="D1504" s="207"/>
      <c r="E1504" s="51"/>
      <c r="F1504" s="204" t="s">
        <v>853</v>
      </c>
      <c r="G1504" s="202">
        <v>0</v>
      </c>
      <c r="H1504" s="201">
        <v>0.5</v>
      </c>
      <c r="I1504" s="201">
        <f t="shared" si="106"/>
        <v>0</v>
      </c>
      <c r="J1504" s="197"/>
    </row>
    <row r="1505" spans="1:10" ht="12.75" customHeight="1">
      <c r="A1505" s="201"/>
      <c r="B1505" s="199"/>
      <c r="C1505" s="207"/>
      <c r="D1505" s="207"/>
      <c r="E1505" s="51"/>
      <c r="F1505" s="204" t="s">
        <v>854</v>
      </c>
      <c r="G1505" s="202">
        <v>0</v>
      </c>
      <c r="H1505" s="201">
        <v>0.25</v>
      </c>
      <c r="I1505" s="201">
        <f t="shared" si="106"/>
        <v>0</v>
      </c>
      <c r="J1505" s="197"/>
    </row>
    <row r="1506" spans="1:10" ht="12.75" customHeight="1">
      <c r="A1506" s="201"/>
      <c r="B1506" s="199"/>
      <c r="C1506" s="207"/>
      <c r="D1506" s="207"/>
      <c r="E1506" s="51"/>
      <c r="F1506" s="204" t="s">
        <v>947</v>
      </c>
      <c r="G1506" s="202">
        <v>305</v>
      </c>
      <c r="H1506" s="201">
        <v>0.01</v>
      </c>
      <c r="I1506" s="201">
        <f t="shared" si="106"/>
        <v>3.0500000000000003E-2</v>
      </c>
      <c r="J1506" s="197"/>
    </row>
    <row r="1507" spans="1:10" ht="12.75" customHeight="1">
      <c r="A1507" s="201">
        <v>48</v>
      </c>
      <c r="B1507" s="199" t="s">
        <v>13</v>
      </c>
      <c r="C1507" s="207" t="s">
        <v>737</v>
      </c>
      <c r="D1507" s="207" t="s">
        <v>731</v>
      </c>
      <c r="E1507" s="51" t="s">
        <v>948</v>
      </c>
      <c r="F1507" s="204" t="s">
        <v>849</v>
      </c>
      <c r="G1507" s="202">
        <v>0</v>
      </c>
      <c r="H1507" s="201">
        <v>7.5</v>
      </c>
      <c r="I1507" s="201">
        <f t="shared" si="106"/>
        <v>0</v>
      </c>
      <c r="J1507" s="197"/>
    </row>
    <row r="1508" spans="1:10" ht="12.75" customHeight="1">
      <c r="A1508" s="201"/>
      <c r="B1508" s="199"/>
      <c r="C1508" s="207"/>
      <c r="D1508" s="207"/>
      <c r="E1508" s="51"/>
      <c r="F1508" s="204" t="s">
        <v>850</v>
      </c>
      <c r="G1508" s="202">
        <v>2</v>
      </c>
      <c r="H1508" s="201">
        <v>0.01</v>
      </c>
      <c r="I1508" s="201">
        <f t="shared" si="106"/>
        <v>2.0000000000000001E-4</v>
      </c>
      <c r="J1508" s="197"/>
    </row>
    <row r="1509" spans="1:10" ht="12.75" customHeight="1">
      <c r="A1509" s="201"/>
      <c r="B1509" s="199"/>
      <c r="C1509" s="207"/>
      <c r="D1509" s="207"/>
      <c r="E1509" s="51"/>
      <c r="F1509" s="204" t="s">
        <v>851</v>
      </c>
      <c r="G1509" s="202">
        <v>0</v>
      </c>
      <c r="H1509" s="201">
        <v>7.5</v>
      </c>
      <c r="I1509" s="201">
        <f t="shared" si="106"/>
        <v>0</v>
      </c>
      <c r="J1509" s="197"/>
    </row>
    <row r="1510" spans="1:10" ht="12.75" customHeight="1">
      <c r="A1510" s="201"/>
      <c r="B1510" s="199"/>
      <c r="C1510" s="207"/>
      <c r="D1510" s="207"/>
      <c r="E1510" s="51"/>
      <c r="F1510" s="204" t="s">
        <v>852</v>
      </c>
      <c r="G1510" s="202">
        <v>0</v>
      </c>
      <c r="H1510" s="201">
        <v>0.5</v>
      </c>
      <c r="I1510" s="201">
        <f t="shared" si="106"/>
        <v>0</v>
      </c>
      <c r="J1510" s="197"/>
    </row>
    <row r="1511" spans="1:10" ht="12.75" customHeight="1">
      <c r="A1511" s="201"/>
      <c r="B1511" s="199"/>
      <c r="C1511" s="207"/>
      <c r="D1511" s="207"/>
      <c r="E1511" s="51"/>
      <c r="F1511" s="204" t="s">
        <v>853</v>
      </c>
      <c r="G1511" s="202">
        <v>0</v>
      </c>
      <c r="H1511" s="201">
        <v>0.5</v>
      </c>
      <c r="I1511" s="201">
        <f t="shared" si="106"/>
        <v>0</v>
      </c>
      <c r="J1511" s="197"/>
    </row>
    <row r="1512" spans="1:10" ht="12.75" customHeight="1">
      <c r="A1512" s="201"/>
      <c r="B1512" s="199"/>
      <c r="C1512" s="207"/>
      <c r="D1512" s="207"/>
      <c r="E1512" s="51"/>
      <c r="F1512" s="204" t="s">
        <v>854</v>
      </c>
      <c r="G1512" s="202">
        <v>0</v>
      </c>
      <c r="H1512" s="201">
        <v>0.25</v>
      </c>
      <c r="I1512" s="201">
        <f t="shared" si="106"/>
        <v>0</v>
      </c>
      <c r="J1512" s="197"/>
    </row>
    <row r="1513" spans="1:10" ht="12.75" customHeight="1">
      <c r="A1513" s="201"/>
      <c r="B1513" s="199"/>
      <c r="C1513" s="207"/>
      <c r="D1513" s="207"/>
      <c r="E1513" s="51"/>
      <c r="F1513" s="204" t="s">
        <v>949</v>
      </c>
      <c r="G1513" s="202">
        <v>410</v>
      </c>
      <c r="H1513" s="201">
        <v>0.01</v>
      </c>
      <c r="I1513" s="201">
        <f t="shared" si="106"/>
        <v>4.0999999999999995E-2</v>
      </c>
      <c r="J1513" s="197"/>
    </row>
    <row r="1514" spans="1:10" ht="12.75" customHeight="1">
      <c r="A1514" s="201">
        <v>49</v>
      </c>
      <c r="B1514" s="199" t="s">
        <v>13</v>
      </c>
      <c r="C1514" s="207" t="s">
        <v>737</v>
      </c>
      <c r="D1514" s="207" t="s">
        <v>731</v>
      </c>
      <c r="E1514" s="51" t="s">
        <v>950</v>
      </c>
      <c r="F1514" s="204" t="s">
        <v>849</v>
      </c>
      <c r="G1514" s="202">
        <v>0</v>
      </c>
      <c r="H1514" s="201">
        <v>7.5</v>
      </c>
      <c r="I1514" s="201">
        <f t="shared" si="106"/>
        <v>0</v>
      </c>
      <c r="J1514" s="197"/>
    </row>
    <row r="1515" spans="1:10" ht="12.75" customHeight="1">
      <c r="A1515" s="201"/>
      <c r="B1515" s="199"/>
      <c r="C1515" s="207"/>
      <c r="D1515" s="207"/>
      <c r="E1515" s="51"/>
      <c r="F1515" s="204" t="s">
        <v>850</v>
      </c>
      <c r="G1515" s="202">
        <v>1</v>
      </c>
      <c r="H1515" s="201">
        <v>0.01</v>
      </c>
      <c r="I1515" s="201">
        <f t="shared" si="106"/>
        <v>1E-4</v>
      </c>
      <c r="J1515" s="197"/>
    </row>
    <row r="1516" spans="1:10" ht="12.75" customHeight="1">
      <c r="A1516" s="201"/>
      <c r="B1516" s="199"/>
      <c r="C1516" s="207"/>
      <c r="D1516" s="207"/>
      <c r="E1516" s="51"/>
      <c r="F1516" s="204" t="s">
        <v>851</v>
      </c>
      <c r="G1516" s="202">
        <v>0</v>
      </c>
      <c r="H1516" s="201">
        <v>7.5</v>
      </c>
      <c r="I1516" s="201">
        <f t="shared" si="106"/>
        <v>0</v>
      </c>
      <c r="J1516" s="197"/>
    </row>
    <row r="1517" spans="1:10" ht="12.75" customHeight="1">
      <c r="A1517" s="201"/>
      <c r="B1517" s="199"/>
      <c r="C1517" s="207"/>
      <c r="D1517" s="207"/>
      <c r="E1517" s="51"/>
      <c r="F1517" s="204" t="s">
        <v>852</v>
      </c>
      <c r="G1517" s="202">
        <v>0</v>
      </c>
      <c r="H1517" s="201">
        <v>0.5</v>
      </c>
      <c r="I1517" s="201">
        <f t="shared" si="106"/>
        <v>0</v>
      </c>
      <c r="J1517" s="197"/>
    </row>
    <row r="1518" spans="1:10" ht="12.75" customHeight="1">
      <c r="A1518" s="201"/>
      <c r="B1518" s="199"/>
      <c r="C1518" s="207"/>
      <c r="D1518" s="207"/>
      <c r="E1518" s="51"/>
      <c r="F1518" s="204" t="s">
        <v>853</v>
      </c>
      <c r="G1518" s="202">
        <v>0</v>
      </c>
      <c r="H1518" s="201">
        <v>0.5</v>
      </c>
      <c r="I1518" s="201">
        <f t="shared" si="106"/>
        <v>0</v>
      </c>
      <c r="J1518" s="197"/>
    </row>
    <row r="1519" spans="1:10" ht="12.75" customHeight="1">
      <c r="A1519" s="201"/>
      <c r="B1519" s="199"/>
      <c r="C1519" s="207"/>
      <c r="D1519" s="207"/>
      <c r="E1519" s="51"/>
      <c r="F1519" s="204" t="s">
        <v>854</v>
      </c>
      <c r="G1519" s="202">
        <v>0</v>
      </c>
      <c r="H1519" s="201">
        <v>0.25</v>
      </c>
      <c r="I1519" s="201">
        <f t="shared" si="106"/>
        <v>0</v>
      </c>
      <c r="J1519" s="197"/>
    </row>
    <row r="1520" spans="1:10" ht="12.75" customHeight="1">
      <c r="A1520" s="201"/>
      <c r="B1520" s="199"/>
      <c r="C1520" s="207"/>
      <c r="D1520" s="207"/>
      <c r="E1520" s="51"/>
      <c r="F1520" s="204" t="s">
        <v>951</v>
      </c>
      <c r="G1520" s="202">
        <v>440</v>
      </c>
      <c r="H1520" s="201">
        <v>0.01</v>
      </c>
      <c r="I1520" s="201">
        <f t="shared" si="106"/>
        <v>4.4000000000000004E-2</v>
      </c>
      <c r="J1520" s="197"/>
    </row>
    <row r="1521" spans="1:10" ht="12.75" customHeight="1">
      <c r="A1521" s="201">
        <v>50</v>
      </c>
      <c r="B1521" s="199" t="s">
        <v>13</v>
      </c>
      <c r="C1521" s="207" t="s">
        <v>737</v>
      </c>
      <c r="D1521" s="207" t="s">
        <v>731</v>
      </c>
      <c r="E1521" s="51" t="s">
        <v>952</v>
      </c>
      <c r="F1521" s="204" t="s">
        <v>849</v>
      </c>
      <c r="G1521" s="202">
        <v>0</v>
      </c>
      <c r="H1521" s="201">
        <v>7.5</v>
      </c>
      <c r="I1521" s="201">
        <f t="shared" si="106"/>
        <v>0</v>
      </c>
      <c r="J1521" s="197"/>
    </row>
    <row r="1522" spans="1:10" ht="12.75" customHeight="1">
      <c r="A1522" s="201"/>
      <c r="B1522" s="199"/>
      <c r="C1522" s="207"/>
      <c r="D1522" s="207"/>
      <c r="E1522" s="51"/>
      <c r="F1522" s="204" t="s">
        <v>850</v>
      </c>
      <c r="G1522" s="202">
        <v>1</v>
      </c>
      <c r="H1522" s="201">
        <v>0.01</v>
      </c>
      <c r="I1522" s="201">
        <f t="shared" si="106"/>
        <v>1E-4</v>
      </c>
      <c r="J1522" s="197"/>
    </row>
    <row r="1523" spans="1:10" ht="12.75" customHeight="1">
      <c r="A1523" s="201"/>
      <c r="B1523" s="199"/>
      <c r="C1523" s="207"/>
      <c r="D1523" s="207"/>
      <c r="E1523" s="51"/>
      <c r="F1523" s="204" t="s">
        <v>851</v>
      </c>
      <c r="G1523" s="202">
        <v>0</v>
      </c>
      <c r="H1523" s="201">
        <v>7.5</v>
      </c>
      <c r="I1523" s="201">
        <f t="shared" si="106"/>
        <v>0</v>
      </c>
      <c r="J1523" s="197"/>
    </row>
    <row r="1524" spans="1:10" ht="12.75" customHeight="1">
      <c r="A1524" s="201"/>
      <c r="B1524" s="199"/>
      <c r="C1524" s="207"/>
      <c r="D1524" s="207"/>
      <c r="E1524" s="51"/>
      <c r="F1524" s="204" t="s">
        <v>852</v>
      </c>
      <c r="G1524" s="202">
        <v>0</v>
      </c>
      <c r="H1524" s="201">
        <v>0.5</v>
      </c>
      <c r="I1524" s="201">
        <f t="shared" si="106"/>
        <v>0</v>
      </c>
      <c r="J1524" s="197"/>
    </row>
    <row r="1525" spans="1:10" ht="12.75" customHeight="1">
      <c r="A1525" s="201"/>
      <c r="B1525" s="199"/>
      <c r="C1525" s="207"/>
      <c r="D1525" s="207"/>
      <c r="E1525" s="51"/>
      <c r="F1525" s="204" t="s">
        <v>853</v>
      </c>
      <c r="G1525" s="202">
        <v>0</v>
      </c>
      <c r="H1525" s="201">
        <v>0.5</v>
      </c>
      <c r="I1525" s="201">
        <f t="shared" si="106"/>
        <v>0</v>
      </c>
      <c r="J1525" s="197"/>
    </row>
    <row r="1526" spans="1:10" ht="12.75" customHeight="1">
      <c r="A1526" s="201"/>
      <c r="B1526" s="199"/>
      <c r="C1526" s="207"/>
      <c r="D1526" s="207"/>
      <c r="E1526" s="51"/>
      <c r="F1526" s="204" t="s">
        <v>854</v>
      </c>
      <c r="G1526" s="202">
        <v>0</v>
      </c>
      <c r="H1526" s="201">
        <v>0.25</v>
      </c>
      <c r="I1526" s="201">
        <f t="shared" si="106"/>
        <v>0</v>
      </c>
      <c r="J1526" s="197"/>
    </row>
    <row r="1527" spans="1:10" ht="12.75" customHeight="1">
      <c r="A1527" s="201"/>
      <c r="B1527" s="199"/>
      <c r="C1527" s="207"/>
      <c r="D1527" s="207"/>
      <c r="E1527" s="51"/>
      <c r="F1527" s="204" t="s">
        <v>953</v>
      </c>
      <c r="G1527" s="202">
        <v>410</v>
      </c>
      <c r="H1527" s="201">
        <v>0.01</v>
      </c>
      <c r="I1527" s="201">
        <f t="shared" si="106"/>
        <v>4.0999999999999995E-2</v>
      </c>
      <c r="J1527" s="197"/>
    </row>
    <row r="1528" spans="1:10" ht="12.75" customHeight="1">
      <c r="A1528" s="201">
        <v>51</v>
      </c>
      <c r="B1528" s="199" t="s">
        <v>13</v>
      </c>
      <c r="C1528" s="207" t="s">
        <v>737</v>
      </c>
      <c r="D1528" s="207" t="s">
        <v>731</v>
      </c>
      <c r="E1528" s="51" t="s">
        <v>954</v>
      </c>
      <c r="F1528" s="204" t="s">
        <v>849</v>
      </c>
      <c r="G1528" s="202">
        <v>0</v>
      </c>
      <c r="H1528" s="201">
        <v>7.5</v>
      </c>
      <c r="I1528" s="201">
        <f t="shared" si="106"/>
        <v>0</v>
      </c>
      <c r="J1528" s="197"/>
    </row>
    <row r="1529" spans="1:10" ht="12.75" customHeight="1">
      <c r="A1529" s="201"/>
      <c r="B1529" s="199"/>
      <c r="C1529" s="207"/>
      <c r="D1529" s="207"/>
      <c r="E1529" s="51"/>
      <c r="F1529" s="204" t="s">
        <v>850</v>
      </c>
      <c r="G1529" s="202">
        <v>1</v>
      </c>
      <c r="H1529" s="201">
        <v>0.01</v>
      </c>
      <c r="I1529" s="201">
        <f t="shared" si="106"/>
        <v>1E-4</v>
      </c>
      <c r="J1529" s="197"/>
    </row>
    <row r="1530" spans="1:10" ht="12.75" customHeight="1">
      <c r="A1530" s="201"/>
      <c r="B1530" s="199"/>
      <c r="C1530" s="207"/>
      <c r="D1530" s="207"/>
      <c r="E1530" s="51"/>
      <c r="F1530" s="204" t="s">
        <v>851</v>
      </c>
      <c r="G1530" s="202">
        <v>0</v>
      </c>
      <c r="H1530" s="201">
        <v>7.5</v>
      </c>
      <c r="I1530" s="201">
        <f t="shared" si="106"/>
        <v>0</v>
      </c>
      <c r="J1530" s="197"/>
    </row>
    <row r="1531" spans="1:10" ht="12.75" customHeight="1">
      <c r="A1531" s="201"/>
      <c r="B1531" s="199"/>
      <c r="C1531" s="207"/>
      <c r="D1531" s="207"/>
      <c r="E1531" s="51"/>
      <c r="F1531" s="204" t="s">
        <v>852</v>
      </c>
      <c r="G1531" s="202">
        <v>0</v>
      </c>
      <c r="H1531" s="201">
        <v>0.5</v>
      </c>
      <c r="I1531" s="201">
        <f t="shared" si="106"/>
        <v>0</v>
      </c>
      <c r="J1531" s="197"/>
    </row>
    <row r="1532" spans="1:10" ht="12.75" customHeight="1">
      <c r="A1532" s="201"/>
      <c r="B1532" s="199"/>
      <c r="C1532" s="207"/>
      <c r="D1532" s="207"/>
      <c r="E1532" s="51"/>
      <c r="F1532" s="204" t="s">
        <v>853</v>
      </c>
      <c r="G1532" s="202">
        <v>0</v>
      </c>
      <c r="H1532" s="201">
        <v>0.5</v>
      </c>
      <c r="I1532" s="201">
        <f t="shared" si="106"/>
        <v>0</v>
      </c>
      <c r="J1532" s="197"/>
    </row>
    <row r="1533" spans="1:10" ht="12.75" customHeight="1">
      <c r="A1533" s="201"/>
      <c r="B1533" s="199"/>
      <c r="C1533" s="207"/>
      <c r="D1533" s="207"/>
      <c r="E1533" s="51"/>
      <c r="F1533" s="204" t="s">
        <v>854</v>
      </c>
      <c r="G1533" s="202">
        <v>0</v>
      </c>
      <c r="H1533" s="201">
        <v>0.25</v>
      </c>
      <c r="I1533" s="201">
        <f t="shared" si="106"/>
        <v>0</v>
      </c>
      <c r="J1533" s="197"/>
    </row>
    <row r="1534" spans="1:10" ht="12.75" customHeight="1">
      <c r="A1534" s="201"/>
      <c r="B1534" s="199"/>
      <c r="C1534" s="207"/>
      <c r="D1534" s="207"/>
      <c r="E1534" s="51"/>
      <c r="F1534" s="204" t="s">
        <v>955</v>
      </c>
      <c r="G1534" s="202">
        <v>175</v>
      </c>
      <c r="H1534" s="201">
        <v>0.01</v>
      </c>
      <c r="I1534" s="201">
        <f t="shared" si="106"/>
        <v>1.7500000000000002E-2</v>
      </c>
      <c r="J1534" s="197"/>
    </row>
    <row r="1535" spans="1:10" ht="12.75" customHeight="1">
      <c r="A1535" s="201">
        <v>52</v>
      </c>
      <c r="B1535" s="199" t="s">
        <v>13</v>
      </c>
      <c r="C1535" s="207" t="s">
        <v>737</v>
      </c>
      <c r="D1535" s="207" t="s">
        <v>731</v>
      </c>
      <c r="E1535" s="204" t="s">
        <v>956</v>
      </c>
      <c r="F1535" s="204" t="s">
        <v>849</v>
      </c>
      <c r="G1535" s="202">
        <v>0</v>
      </c>
      <c r="H1535" s="201">
        <v>7.5</v>
      </c>
      <c r="I1535" s="201">
        <f t="shared" si="106"/>
        <v>0</v>
      </c>
      <c r="J1535" s="197"/>
    </row>
    <row r="1536" spans="1:10" ht="12.75" customHeight="1">
      <c r="A1536" s="201"/>
      <c r="B1536" s="199"/>
      <c r="C1536" s="207"/>
      <c r="D1536" s="207"/>
      <c r="E1536" s="204"/>
      <c r="F1536" s="204" t="s">
        <v>850</v>
      </c>
      <c r="G1536" s="202">
        <v>0</v>
      </c>
      <c r="H1536" s="201">
        <v>0.01</v>
      </c>
      <c r="I1536" s="201">
        <f t="shared" si="106"/>
        <v>0</v>
      </c>
      <c r="J1536" s="197"/>
    </row>
    <row r="1537" spans="1:10" ht="12.75" customHeight="1">
      <c r="A1537" s="201"/>
      <c r="B1537" s="199"/>
      <c r="C1537" s="207"/>
      <c r="D1537" s="207"/>
      <c r="E1537" s="204"/>
      <c r="F1537" s="204" t="s">
        <v>851</v>
      </c>
      <c r="G1537" s="202">
        <v>1</v>
      </c>
      <c r="H1537" s="201">
        <v>7.5</v>
      </c>
      <c r="I1537" s="201">
        <f t="shared" si="106"/>
        <v>7.4999999999999997E-2</v>
      </c>
      <c r="J1537" s="197"/>
    </row>
    <row r="1538" spans="1:10" ht="12.75" customHeight="1">
      <c r="A1538" s="201"/>
      <c r="B1538" s="199"/>
      <c r="C1538" s="207"/>
      <c r="D1538" s="207"/>
      <c r="E1538" s="51"/>
      <c r="F1538" s="204" t="s">
        <v>852</v>
      </c>
      <c r="G1538" s="202">
        <v>0</v>
      </c>
      <c r="H1538" s="201">
        <v>0.5</v>
      </c>
      <c r="I1538" s="201">
        <f t="shared" si="106"/>
        <v>0</v>
      </c>
      <c r="J1538" s="197"/>
    </row>
    <row r="1539" spans="1:10" ht="12.75" customHeight="1">
      <c r="A1539" s="201"/>
      <c r="B1539" s="199"/>
      <c r="C1539" s="207"/>
      <c r="D1539" s="207"/>
      <c r="E1539" s="51"/>
      <c r="F1539" s="204" t="s">
        <v>853</v>
      </c>
      <c r="G1539" s="202">
        <v>0</v>
      </c>
      <c r="H1539" s="201">
        <v>0.5</v>
      </c>
      <c r="I1539" s="201">
        <f t="shared" si="106"/>
        <v>0</v>
      </c>
      <c r="J1539" s="197"/>
    </row>
    <row r="1540" spans="1:10" ht="12.75" customHeight="1">
      <c r="A1540" s="201"/>
      <c r="B1540" s="199"/>
      <c r="C1540" s="207"/>
      <c r="D1540" s="207"/>
      <c r="E1540" s="51"/>
      <c r="F1540" s="204" t="s">
        <v>854</v>
      </c>
      <c r="G1540" s="202">
        <v>0</v>
      </c>
      <c r="H1540" s="201">
        <v>0.25</v>
      </c>
      <c r="I1540" s="201">
        <f t="shared" si="106"/>
        <v>0</v>
      </c>
      <c r="J1540" s="197"/>
    </row>
    <row r="1541" spans="1:10" ht="12.75" customHeight="1">
      <c r="A1541" s="201"/>
      <c r="B1541" s="199"/>
      <c r="C1541" s="207"/>
      <c r="D1541" s="207"/>
      <c r="E1541" s="51"/>
      <c r="F1541" s="204" t="s">
        <v>957</v>
      </c>
      <c r="G1541" s="202">
        <v>0</v>
      </c>
      <c r="H1541" s="201">
        <v>0.01</v>
      </c>
      <c r="I1541" s="201">
        <f t="shared" si="106"/>
        <v>0</v>
      </c>
      <c r="J1541" s="197"/>
    </row>
    <row r="1542" spans="1:10" ht="12.75" customHeight="1">
      <c r="A1542" s="201">
        <v>53</v>
      </c>
      <c r="B1542" s="199" t="s">
        <v>13</v>
      </c>
      <c r="C1542" s="207" t="s">
        <v>737</v>
      </c>
      <c r="D1542" s="207" t="s">
        <v>731</v>
      </c>
      <c r="E1542" s="204" t="s">
        <v>958</v>
      </c>
      <c r="F1542" s="204" t="s">
        <v>849</v>
      </c>
      <c r="G1542" s="202">
        <v>0</v>
      </c>
      <c r="H1542" s="201">
        <v>7.5</v>
      </c>
      <c r="I1542" s="201">
        <f t="shared" si="106"/>
        <v>0</v>
      </c>
      <c r="J1542" s="197"/>
    </row>
    <row r="1543" spans="1:10" ht="12.75" customHeight="1">
      <c r="A1543" s="201"/>
      <c r="B1543" s="199"/>
      <c r="C1543" s="207"/>
      <c r="D1543" s="207"/>
      <c r="E1543" s="204"/>
      <c r="F1543" s="204" t="s">
        <v>850</v>
      </c>
      <c r="G1543" s="202">
        <v>1</v>
      </c>
      <c r="H1543" s="201">
        <v>0.01</v>
      </c>
      <c r="I1543" s="201">
        <f t="shared" si="106"/>
        <v>1E-4</v>
      </c>
      <c r="J1543" s="197"/>
    </row>
    <row r="1544" spans="1:10" ht="12.75" customHeight="1">
      <c r="A1544" s="201"/>
      <c r="B1544" s="199"/>
      <c r="C1544" s="207"/>
      <c r="D1544" s="207"/>
      <c r="E1544" s="204"/>
      <c r="F1544" s="204" t="s">
        <v>851</v>
      </c>
      <c r="G1544" s="202">
        <v>0</v>
      </c>
      <c r="H1544" s="201">
        <v>7.5</v>
      </c>
      <c r="I1544" s="201">
        <f t="shared" si="106"/>
        <v>0</v>
      </c>
      <c r="J1544" s="197"/>
    </row>
    <row r="1545" spans="1:10" ht="12.75" customHeight="1">
      <c r="A1545" s="201"/>
      <c r="B1545" s="199"/>
      <c r="C1545" s="207"/>
      <c r="D1545" s="207"/>
      <c r="E1545" s="51"/>
      <c r="F1545" s="204" t="s">
        <v>852</v>
      </c>
      <c r="G1545" s="202">
        <v>0</v>
      </c>
      <c r="H1545" s="201">
        <v>0.5</v>
      </c>
      <c r="I1545" s="201">
        <f t="shared" si="106"/>
        <v>0</v>
      </c>
      <c r="J1545" s="197"/>
    </row>
    <row r="1546" spans="1:10" ht="12.75" customHeight="1">
      <c r="A1546" s="201"/>
      <c r="B1546" s="199"/>
      <c r="C1546" s="207"/>
      <c r="D1546" s="207"/>
      <c r="E1546" s="51"/>
      <c r="F1546" s="204" t="s">
        <v>853</v>
      </c>
      <c r="G1546" s="202">
        <v>0</v>
      </c>
      <c r="H1546" s="201">
        <v>0.5</v>
      </c>
      <c r="I1546" s="201">
        <f t="shared" si="106"/>
        <v>0</v>
      </c>
      <c r="J1546" s="197"/>
    </row>
    <row r="1547" spans="1:10" ht="12.75" customHeight="1">
      <c r="A1547" s="201"/>
      <c r="B1547" s="199"/>
      <c r="C1547" s="207"/>
      <c r="D1547" s="207"/>
      <c r="E1547" s="51"/>
      <c r="F1547" s="204" t="s">
        <v>854</v>
      </c>
      <c r="G1547" s="202">
        <v>1</v>
      </c>
      <c r="H1547" s="201">
        <v>0.25</v>
      </c>
      <c r="I1547" s="201">
        <f t="shared" si="106"/>
        <v>2.5000000000000001E-3</v>
      </c>
      <c r="J1547" s="197"/>
    </row>
    <row r="1548" spans="1:10" ht="12.75" customHeight="1">
      <c r="A1548" s="201"/>
      <c r="B1548" s="199"/>
      <c r="C1548" s="207"/>
      <c r="D1548" s="207"/>
      <c r="E1548" s="51"/>
      <c r="F1548" s="204" t="s">
        <v>959</v>
      </c>
      <c r="G1548" s="202">
        <v>625</v>
      </c>
      <c r="H1548" s="201">
        <v>0.01</v>
      </c>
      <c r="I1548" s="201">
        <f t="shared" si="106"/>
        <v>6.25E-2</v>
      </c>
      <c r="J1548" s="197"/>
    </row>
    <row r="1549" spans="1:10" ht="12.75" customHeight="1">
      <c r="A1549" s="201">
        <v>54</v>
      </c>
      <c r="B1549" s="199" t="s">
        <v>13</v>
      </c>
      <c r="C1549" s="207" t="s">
        <v>737</v>
      </c>
      <c r="D1549" s="207" t="s">
        <v>731</v>
      </c>
      <c r="E1549" s="204" t="s">
        <v>960</v>
      </c>
      <c r="F1549" s="204" t="s">
        <v>849</v>
      </c>
      <c r="G1549" s="202">
        <v>0</v>
      </c>
      <c r="H1549" s="201">
        <v>7.5</v>
      </c>
      <c r="I1549" s="201">
        <f t="shared" si="106"/>
        <v>0</v>
      </c>
      <c r="J1549" s="197"/>
    </row>
    <row r="1550" spans="1:10" ht="12.75" customHeight="1">
      <c r="A1550" s="201"/>
      <c r="B1550" s="199"/>
      <c r="C1550" s="207"/>
      <c r="D1550" s="207"/>
      <c r="E1550" s="204"/>
      <c r="F1550" s="204" t="s">
        <v>850</v>
      </c>
      <c r="G1550" s="202">
        <v>1</v>
      </c>
      <c r="H1550" s="201">
        <v>0.01</v>
      </c>
      <c r="I1550" s="201">
        <f t="shared" si="106"/>
        <v>1E-4</v>
      </c>
      <c r="J1550" s="197"/>
    </row>
    <row r="1551" spans="1:10" ht="12.75" customHeight="1">
      <c r="A1551" s="201"/>
      <c r="B1551" s="199"/>
      <c r="C1551" s="207"/>
      <c r="D1551" s="207"/>
      <c r="E1551" s="204"/>
      <c r="F1551" s="204" t="s">
        <v>851</v>
      </c>
      <c r="G1551" s="202">
        <v>0</v>
      </c>
      <c r="H1551" s="201">
        <v>7.5</v>
      </c>
      <c r="I1551" s="201">
        <f t="shared" si="106"/>
        <v>0</v>
      </c>
      <c r="J1551" s="197"/>
    </row>
    <row r="1552" spans="1:10" ht="12.75" customHeight="1">
      <c r="A1552" s="201"/>
      <c r="B1552" s="199"/>
      <c r="C1552" s="207"/>
      <c r="D1552" s="207"/>
      <c r="E1552" s="51"/>
      <c r="F1552" s="204" t="s">
        <v>852</v>
      </c>
      <c r="G1552" s="202">
        <v>0</v>
      </c>
      <c r="H1552" s="201">
        <v>0.5</v>
      </c>
      <c r="I1552" s="201">
        <f t="shared" si="106"/>
        <v>0</v>
      </c>
      <c r="J1552" s="197"/>
    </row>
    <row r="1553" spans="1:10" ht="12.75" customHeight="1">
      <c r="A1553" s="201"/>
      <c r="B1553" s="199"/>
      <c r="C1553" s="207"/>
      <c r="D1553" s="207"/>
      <c r="E1553" s="51"/>
      <c r="F1553" s="204" t="s">
        <v>853</v>
      </c>
      <c r="G1553" s="202">
        <v>0</v>
      </c>
      <c r="H1553" s="201">
        <v>0.5</v>
      </c>
      <c r="I1553" s="201">
        <f t="shared" si="106"/>
        <v>0</v>
      </c>
      <c r="J1553" s="197"/>
    </row>
    <row r="1554" spans="1:10" ht="12.75" customHeight="1">
      <c r="A1554" s="201"/>
      <c r="B1554" s="199"/>
      <c r="C1554" s="207"/>
      <c r="D1554" s="207"/>
      <c r="E1554" s="51"/>
      <c r="F1554" s="204" t="s">
        <v>854</v>
      </c>
      <c r="G1554" s="202">
        <v>0</v>
      </c>
      <c r="H1554" s="201">
        <v>0.25</v>
      </c>
      <c r="I1554" s="201">
        <f t="shared" si="106"/>
        <v>0</v>
      </c>
      <c r="J1554" s="197"/>
    </row>
    <row r="1555" spans="1:10" ht="12.75" customHeight="1">
      <c r="A1555" s="201"/>
      <c r="B1555" s="199"/>
      <c r="C1555" s="207"/>
      <c r="D1555" s="207"/>
      <c r="E1555" s="51"/>
      <c r="F1555" s="204" t="s">
        <v>961</v>
      </c>
      <c r="G1555" s="202">
        <v>380</v>
      </c>
      <c r="H1555" s="201">
        <v>0.01</v>
      </c>
      <c r="I1555" s="201">
        <f t="shared" si="106"/>
        <v>3.8000000000000006E-2</v>
      </c>
      <c r="J1555" s="197"/>
    </row>
    <row r="1556" spans="1:10" ht="12.75" customHeight="1">
      <c r="A1556" s="201">
        <v>55</v>
      </c>
      <c r="B1556" s="199" t="s">
        <v>13</v>
      </c>
      <c r="C1556" s="207" t="s">
        <v>737</v>
      </c>
      <c r="D1556" s="207" t="s">
        <v>731</v>
      </c>
      <c r="E1556" s="204" t="s">
        <v>962</v>
      </c>
      <c r="F1556" s="204" t="s">
        <v>849</v>
      </c>
      <c r="G1556" s="202">
        <v>0</v>
      </c>
      <c r="H1556" s="201">
        <v>7.5</v>
      </c>
      <c r="I1556" s="201">
        <f t="shared" si="106"/>
        <v>0</v>
      </c>
      <c r="J1556" s="197"/>
    </row>
    <row r="1557" spans="1:10" ht="12.75" customHeight="1">
      <c r="A1557" s="201"/>
      <c r="B1557" s="199"/>
      <c r="C1557" s="207"/>
      <c r="D1557" s="207"/>
      <c r="E1557" s="204"/>
      <c r="F1557" s="204" t="s">
        <v>850</v>
      </c>
      <c r="G1557" s="202">
        <v>1</v>
      </c>
      <c r="H1557" s="201">
        <v>0.01</v>
      </c>
      <c r="I1557" s="201">
        <f t="shared" si="106"/>
        <v>1E-4</v>
      </c>
      <c r="J1557" s="197"/>
    </row>
    <row r="1558" spans="1:10" ht="12.75" customHeight="1">
      <c r="A1558" s="201"/>
      <c r="B1558" s="199"/>
      <c r="C1558" s="207"/>
      <c r="D1558" s="207"/>
      <c r="E1558" s="204"/>
      <c r="F1558" s="204" t="s">
        <v>851</v>
      </c>
      <c r="G1558" s="202">
        <v>0</v>
      </c>
      <c r="H1558" s="201">
        <v>7.5</v>
      </c>
      <c r="I1558" s="201">
        <f t="shared" si="106"/>
        <v>0</v>
      </c>
      <c r="J1558" s="197"/>
    </row>
    <row r="1559" spans="1:10" ht="12.75" customHeight="1">
      <c r="A1559" s="201"/>
      <c r="B1559" s="199"/>
      <c r="C1559" s="207"/>
      <c r="D1559" s="207"/>
      <c r="E1559" s="51"/>
      <c r="F1559" s="204" t="s">
        <v>852</v>
      </c>
      <c r="G1559" s="202">
        <v>0</v>
      </c>
      <c r="H1559" s="201">
        <v>0.5</v>
      </c>
      <c r="I1559" s="201">
        <f t="shared" si="106"/>
        <v>0</v>
      </c>
      <c r="J1559" s="197"/>
    </row>
    <row r="1560" spans="1:10" ht="12.75" customHeight="1">
      <c r="A1560" s="201"/>
      <c r="B1560" s="199"/>
      <c r="C1560" s="207"/>
      <c r="D1560" s="207"/>
      <c r="E1560" s="51"/>
      <c r="F1560" s="204" t="s">
        <v>853</v>
      </c>
      <c r="G1560" s="202">
        <v>0</v>
      </c>
      <c r="H1560" s="201">
        <v>0.5</v>
      </c>
      <c r="I1560" s="201">
        <f t="shared" si="106"/>
        <v>0</v>
      </c>
      <c r="J1560" s="197"/>
    </row>
    <row r="1561" spans="1:10" ht="12.75" customHeight="1">
      <c r="A1561" s="201"/>
      <c r="B1561" s="199"/>
      <c r="C1561" s="207"/>
      <c r="D1561" s="207"/>
      <c r="E1561" s="51"/>
      <c r="F1561" s="204" t="s">
        <v>854</v>
      </c>
      <c r="G1561" s="202">
        <v>0</v>
      </c>
      <c r="H1561" s="201">
        <v>0.25</v>
      </c>
      <c r="I1561" s="201">
        <f t="shared" si="106"/>
        <v>0</v>
      </c>
      <c r="J1561" s="197"/>
    </row>
    <row r="1562" spans="1:10" ht="12.75" customHeight="1">
      <c r="A1562" s="201"/>
      <c r="B1562" s="199"/>
      <c r="C1562" s="207"/>
      <c r="D1562" s="207"/>
      <c r="E1562" s="51"/>
      <c r="F1562" s="204" t="s">
        <v>963</v>
      </c>
      <c r="G1562" s="202">
        <v>280</v>
      </c>
      <c r="H1562" s="201">
        <v>0.01</v>
      </c>
      <c r="I1562" s="201">
        <f t="shared" si="106"/>
        <v>2.8000000000000004E-2</v>
      </c>
      <c r="J1562" s="197"/>
    </row>
    <row r="1563" spans="1:10" ht="12.75" customHeight="1">
      <c r="A1563" s="201">
        <v>56</v>
      </c>
      <c r="B1563" s="199" t="s">
        <v>13</v>
      </c>
      <c r="C1563" s="207" t="s">
        <v>737</v>
      </c>
      <c r="D1563" s="207" t="s">
        <v>731</v>
      </c>
      <c r="E1563" s="204" t="s">
        <v>964</v>
      </c>
      <c r="F1563" s="204" t="s">
        <v>849</v>
      </c>
      <c r="G1563" s="202">
        <v>0</v>
      </c>
      <c r="H1563" s="201">
        <v>7.5</v>
      </c>
      <c r="I1563" s="201">
        <f t="shared" si="106"/>
        <v>0</v>
      </c>
      <c r="J1563" s="197"/>
    </row>
    <row r="1564" spans="1:10" ht="12.75" customHeight="1">
      <c r="A1564" s="201"/>
      <c r="B1564" s="199"/>
      <c r="C1564" s="207"/>
      <c r="D1564" s="207"/>
      <c r="E1564" s="204"/>
      <c r="F1564" s="204" t="s">
        <v>850</v>
      </c>
      <c r="G1564" s="202">
        <v>1</v>
      </c>
      <c r="H1564" s="201">
        <v>0.01</v>
      </c>
      <c r="I1564" s="201">
        <f t="shared" si="106"/>
        <v>1E-4</v>
      </c>
      <c r="J1564" s="197"/>
    </row>
    <row r="1565" spans="1:10" ht="12.75" customHeight="1">
      <c r="A1565" s="201"/>
      <c r="B1565" s="199"/>
      <c r="C1565" s="207"/>
      <c r="D1565" s="207"/>
      <c r="E1565" s="204"/>
      <c r="F1565" s="204" t="s">
        <v>851</v>
      </c>
      <c r="G1565" s="202">
        <v>0</v>
      </c>
      <c r="H1565" s="201">
        <v>7.5</v>
      </c>
      <c r="I1565" s="201">
        <f t="shared" si="106"/>
        <v>0</v>
      </c>
      <c r="J1565" s="197"/>
    </row>
    <row r="1566" spans="1:10" ht="12.75" customHeight="1">
      <c r="A1566" s="201"/>
      <c r="B1566" s="199"/>
      <c r="C1566" s="207"/>
      <c r="D1566" s="207"/>
      <c r="E1566" s="51"/>
      <c r="F1566" s="204" t="s">
        <v>852</v>
      </c>
      <c r="G1566" s="202">
        <v>0</v>
      </c>
      <c r="H1566" s="201">
        <v>0.5</v>
      </c>
      <c r="I1566" s="201">
        <f t="shared" si="106"/>
        <v>0</v>
      </c>
      <c r="J1566" s="197"/>
    </row>
    <row r="1567" spans="1:10" ht="12.75" customHeight="1">
      <c r="A1567" s="201"/>
      <c r="B1567" s="199"/>
      <c r="C1567" s="207"/>
      <c r="D1567" s="207"/>
      <c r="E1567" s="51"/>
      <c r="F1567" s="204" t="s">
        <v>853</v>
      </c>
      <c r="G1567" s="202">
        <v>0</v>
      </c>
      <c r="H1567" s="201">
        <v>0.5</v>
      </c>
      <c r="I1567" s="201">
        <f t="shared" si="106"/>
        <v>0</v>
      </c>
      <c r="J1567" s="197"/>
    </row>
    <row r="1568" spans="1:10" ht="12.75" customHeight="1">
      <c r="A1568" s="201"/>
      <c r="B1568" s="199"/>
      <c r="C1568" s="207"/>
      <c r="D1568" s="207"/>
      <c r="E1568" s="51"/>
      <c r="F1568" s="204" t="s">
        <v>854</v>
      </c>
      <c r="G1568" s="202">
        <v>0</v>
      </c>
      <c r="H1568" s="201">
        <v>0.25</v>
      </c>
      <c r="I1568" s="201">
        <f t="shared" si="106"/>
        <v>0</v>
      </c>
      <c r="J1568" s="197"/>
    </row>
    <row r="1569" spans="1:10" ht="12.75" customHeight="1">
      <c r="A1569" s="201"/>
      <c r="B1569" s="199"/>
      <c r="C1569" s="207"/>
      <c r="D1569" s="207"/>
      <c r="E1569" s="51"/>
      <c r="F1569" s="204" t="s">
        <v>965</v>
      </c>
      <c r="G1569" s="202">
        <v>230</v>
      </c>
      <c r="H1569" s="201">
        <v>0.01</v>
      </c>
      <c r="I1569" s="201">
        <f t="shared" si="106"/>
        <v>2.3000000000000003E-2</v>
      </c>
      <c r="J1569" s="197"/>
    </row>
    <row r="1570" spans="1:10" ht="12.75" customHeight="1">
      <c r="A1570" s="201">
        <v>57</v>
      </c>
      <c r="B1570" s="199" t="s">
        <v>13</v>
      </c>
      <c r="C1570" s="207" t="s">
        <v>737</v>
      </c>
      <c r="D1570" s="207" t="s">
        <v>731</v>
      </c>
      <c r="E1570" s="204" t="s">
        <v>966</v>
      </c>
      <c r="F1570" s="204" t="s">
        <v>849</v>
      </c>
      <c r="G1570" s="202">
        <v>0</v>
      </c>
      <c r="H1570" s="201">
        <v>7.5</v>
      </c>
      <c r="I1570" s="201">
        <f t="shared" si="106"/>
        <v>0</v>
      </c>
      <c r="J1570" s="197"/>
    </row>
    <row r="1571" spans="1:10" ht="12.75" customHeight="1">
      <c r="A1571" s="201"/>
      <c r="B1571" s="199"/>
      <c r="C1571" s="207"/>
      <c r="D1571" s="207"/>
      <c r="E1571" s="204"/>
      <c r="F1571" s="204" t="s">
        <v>850</v>
      </c>
      <c r="G1571" s="202">
        <v>2</v>
      </c>
      <c r="H1571" s="201">
        <v>0.01</v>
      </c>
      <c r="I1571" s="201">
        <f t="shared" si="106"/>
        <v>2.0000000000000001E-4</v>
      </c>
      <c r="J1571" s="197"/>
    </row>
    <row r="1572" spans="1:10" ht="12.75" customHeight="1">
      <c r="A1572" s="201"/>
      <c r="B1572" s="199"/>
      <c r="C1572" s="207"/>
      <c r="D1572" s="207"/>
      <c r="E1572" s="204"/>
      <c r="F1572" s="204" t="s">
        <v>851</v>
      </c>
      <c r="G1572" s="202">
        <v>0</v>
      </c>
      <c r="H1572" s="201">
        <v>7.5</v>
      </c>
      <c r="I1572" s="201">
        <f t="shared" si="106"/>
        <v>0</v>
      </c>
      <c r="J1572" s="197"/>
    </row>
    <row r="1573" spans="1:10" ht="12.75" customHeight="1">
      <c r="A1573" s="201"/>
      <c r="B1573" s="199"/>
      <c r="C1573" s="207"/>
      <c r="D1573" s="207"/>
      <c r="E1573" s="51"/>
      <c r="F1573" s="204" t="s">
        <v>852</v>
      </c>
      <c r="G1573" s="202">
        <v>0</v>
      </c>
      <c r="H1573" s="201">
        <v>0.5</v>
      </c>
      <c r="I1573" s="201">
        <f t="shared" si="106"/>
        <v>0</v>
      </c>
      <c r="J1573" s="197"/>
    </row>
    <row r="1574" spans="1:10" ht="12.75" customHeight="1">
      <c r="A1574" s="201"/>
      <c r="B1574" s="199"/>
      <c r="C1574" s="207"/>
      <c r="D1574" s="207"/>
      <c r="E1574" s="51"/>
      <c r="F1574" s="204" t="s">
        <v>853</v>
      </c>
      <c r="G1574" s="202">
        <v>0</v>
      </c>
      <c r="H1574" s="201">
        <v>0.5</v>
      </c>
      <c r="I1574" s="201">
        <f t="shared" si="106"/>
        <v>0</v>
      </c>
      <c r="J1574" s="197"/>
    </row>
    <row r="1575" spans="1:10" ht="12.75" customHeight="1">
      <c r="A1575" s="201"/>
      <c r="B1575" s="199"/>
      <c r="C1575" s="207"/>
      <c r="D1575" s="207"/>
      <c r="E1575" s="51"/>
      <c r="F1575" s="204" t="s">
        <v>854</v>
      </c>
      <c r="G1575" s="202">
        <v>0</v>
      </c>
      <c r="H1575" s="201">
        <v>0.25</v>
      </c>
      <c r="I1575" s="201">
        <f t="shared" si="106"/>
        <v>0</v>
      </c>
      <c r="J1575" s="197"/>
    </row>
    <row r="1576" spans="1:10" ht="12.75" customHeight="1">
      <c r="A1576" s="201"/>
      <c r="B1576" s="199"/>
      <c r="C1576" s="207"/>
      <c r="D1576" s="207"/>
      <c r="E1576" s="51"/>
      <c r="F1576" s="204" t="s">
        <v>967</v>
      </c>
      <c r="G1576" s="202">
        <v>400</v>
      </c>
      <c r="H1576" s="201">
        <v>0.01</v>
      </c>
      <c r="I1576" s="201">
        <f t="shared" si="106"/>
        <v>0.04</v>
      </c>
      <c r="J1576" s="197"/>
    </row>
    <row r="1577" spans="1:10" ht="12.75" customHeight="1">
      <c r="A1577" s="201">
        <v>58</v>
      </c>
      <c r="B1577" s="199" t="s">
        <v>13</v>
      </c>
      <c r="C1577" s="207" t="s">
        <v>737</v>
      </c>
      <c r="D1577" s="207" t="s">
        <v>731</v>
      </c>
      <c r="E1577" s="204" t="s">
        <v>968</v>
      </c>
      <c r="F1577" s="204" t="s">
        <v>849</v>
      </c>
      <c r="G1577" s="202">
        <v>0</v>
      </c>
      <c r="H1577" s="201">
        <v>7.5</v>
      </c>
      <c r="I1577" s="201">
        <f t="shared" si="106"/>
        <v>0</v>
      </c>
      <c r="J1577" s="197"/>
    </row>
    <row r="1578" spans="1:10" ht="12.75" customHeight="1">
      <c r="A1578" s="201"/>
      <c r="B1578" s="199"/>
      <c r="C1578" s="207"/>
      <c r="D1578" s="207"/>
      <c r="E1578" s="204"/>
      <c r="F1578" s="204" t="s">
        <v>850</v>
      </c>
      <c r="G1578" s="202">
        <v>1</v>
      </c>
      <c r="H1578" s="201">
        <v>0.01</v>
      </c>
      <c r="I1578" s="201">
        <f t="shared" si="106"/>
        <v>1E-4</v>
      </c>
      <c r="J1578" s="197"/>
    </row>
    <row r="1579" spans="1:10" ht="12.75" customHeight="1">
      <c r="A1579" s="201"/>
      <c r="B1579" s="199"/>
      <c r="C1579" s="207"/>
      <c r="D1579" s="207"/>
      <c r="E1579" s="204"/>
      <c r="F1579" s="204" t="s">
        <v>851</v>
      </c>
      <c r="G1579" s="202">
        <v>0</v>
      </c>
      <c r="H1579" s="201">
        <v>7.5</v>
      </c>
      <c r="I1579" s="201">
        <f t="shared" si="106"/>
        <v>0</v>
      </c>
      <c r="J1579" s="197"/>
    </row>
    <row r="1580" spans="1:10" ht="12.75" customHeight="1">
      <c r="A1580" s="201"/>
      <c r="B1580" s="199"/>
      <c r="C1580" s="207"/>
      <c r="D1580" s="207"/>
      <c r="E1580" s="51"/>
      <c r="F1580" s="204" t="s">
        <v>852</v>
      </c>
      <c r="G1580" s="202">
        <v>0</v>
      </c>
      <c r="H1580" s="201">
        <v>0.5</v>
      </c>
      <c r="I1580" s="201">
        <f t="shared" si="106"/>
        <v>0</v>
      </c>
      <c r="J1580" s="197"/>
    </row>
    <row r="1581" spans="1:10" ht="12.75" customHeight="1">
      <c r="A1581" s="201"/>
      <c r="B1581" s="199"/>
      <c r="C1581" s="207"/>
      <c r="D1581" s="207"/>
      <c r="E1581" s="51"/>
      <c r="F1581" s="204" t="s">
        <v>853</v>
      </c>
      <c r="G1581" s="202">
        <v>0</v>
      </c>
      <c r="H1581" s="201">
        <v>0.5</v>
      </c>
      <c r="I1581" s="201">
        <f t="shared" si="106"/>
        <v>0</v>
      </c>
      <c r="J1581" s="197"/>
    </row>
    <row r="1582" spans="1:10" ht="12.75" customHeight="1">
      <c r="A1582" s="201"/>
      <c r="B1582" s="199"/>
      <c r="C1582" s="207"/>
      <c r="D1582" s="207"/>
      <c r="E1582" s="51"/>
      <c r="F1582" s="204" t="s">
        <v>854</v>
      </c>
      <c r="G1582" s="202">
        <v>0</v>
      </c>
      <c r="H1582" s="201">
        <v>0.25</v>
      </c>
      <c r="I1582" s="201">
        <f t="shared" si="106"/>
        <v>0</v>
      </c>
      <c r="J1582" s="197"/>
    </row>
    <row r="1583" spans="1:10" ht="12.75" customHeight="1">
      <c r="A1583" s="201"/>
      <c r="B1583" s="199"/>
      <c r="C1583" s="207"/>
      <c r="D1583" s="207"/>
      <c r="E1583" s="51"/>
      <c r="F1583" s="204" t="s">
        <v>969</v>
      </c>
      <c r="G1583" s="202">
        <v>310</v>
      </c>
      <c r="H1583" s="201">
        <v>0.01</v>
      </c>
      <c r="I1583" s="201">
        <f t="shared" si="106"/>
        <v>3.1E-2</v>
      </c>
      <c r="J1583" s="197"/>
    </row>
    <row r="1584" spans="1:10" ht="12.75" customHeight="1">
      <c r="A1584" s="201">
        <v>59</v>
      </c>
      <c r="B1584" s="199" t="s">
        <v>13</v>
      </c>
      <c r="C1584" s="207" t="s">
        <v>737</v>
      </c>
      <c r="D1584" s="207" t="s">
        <v>731</v>
      </c>
      <c r="E1584" s="204" t="s">
        <v>970</v>
      </c>
      <c r="F1584" s="204" t="s">
        <v>849</v>
      </c>
      <c r="G1584" s="202">
        <v>0</v>
      </c>
      <c r="H1584" s="201">
        <v>7.5</v>
      </c>
      <c r="I1584" s="201">
        <f t="shared" si="106"/>
        <v>0</v>
      </c>
      <c r="J1584" s="197"/>
    </row>
    <row r="1585" spans="1:10" ht="12.75" customHeight="1">
      <c r="A1585" s="201"/>
      <c r="B1585" s="199"/>
      <c r="C1585" s="207"/>
      <c r="D1585" s="207"/>
      <c r="E1585" s="204"/>
      <c r="F1585" s="204" t="s">
        <v>850</v>
      </c>
      <c r="G1585" s="202">
        <v>1</v>
      </c>
      <c r="H1585" s="201">
        <v>0.01</v>
      </c>
      <c r="I1585" s="201">
        <f t="shared" si="106"/>
        <v>1E-4</v>
      </c>
      <c r="J1585" s="197"/>
    </row>
    <row r="1586" spans="1:10" ht="12.75" customHeight="1">
      <c r="A1586" s="201"/>
      <c r="B1586" s="199"/>
      <c r="C1586" s="207"/>
      <c r="D1586" s="207"/>
      <c r="E1586" s="204"/>
      <c r="F1586" s="204" t="s">
        <v>851</v>
      </c>
      <c r="G1586" s="202">
        <v>0</v>
      </c>
      <c r="H1586" s="201">
        <v>7.5</v>
      </c>
      <c r="I1586" s="201">
        <f t="shared" si="106"/>
        <v>0</v>
      </c>
      <c r="J1586" s="197"/>
    </row>
    <row r="1587" spans="1:10" ht="12.75" customHeight="1">
      <c r="A1587" s="201"/>
      <c r="B1587" s="199"/>
      <c r="C1587" s="207"/>
      <c r="D1587" s="207"/>
      <c r="E1587" s="51"/>
      <c r="F1587" s="204" t="s">
        <v>852</v>
      </c>
      <c r="G1587" s="202">
        <v>0</v>
      </c>
      <c r="H1587" s="201">
        <v>0.5</v>
      </c>
      <c r="I1587" s="201">
        <f t="shared" si="106"/>
        <v>0</v>
      </c>
      <c r="J1587" s="197"/>
    </row>
    <row r="1588" spans="1:10" ht="12.75" customHeight="1">
      <c r="A1588" s="201"/>
      <c r="B1588" s="199"/>
      <c r="C1588" s="207"/>
      <c r="D1588" s="207"/>
      <c r="E1588" s="51"/>
      <c r="F1588" s="204" t="s">
        <v>853</v>
      </c>
      <c r="G1588" s="202">
        <v>0</v>
      </c>
      <c r="H1588" s="201">
        <v>0.5</v>
      </c>
      <c r="I1588" s="201">
        <f t="shared" si="106"/>
        <v>0</v>
      </c>
      <c r="J1588" s="197"/>
    </row>
    <row r="1589" spans="1:10" ht="12.75" customHeight="1">
      <c r="A1589" s="201"/>
      <c r="B1589" s="199"/>
      <c r="C1589" s="207"/>
      <c r="D1589" s="207"/>
      <c r="E1589" s="51"/>
      <c r="F1589" s="204" t="s">
        <v>854</v>
      </c>
      <c r="G1589" s="202">
        <v>0</v>
      </c>
      <c r="H1589" s="201">
        <v>0.25</v>
      </c>
      <c r="I1589" s="201">
        <f t="shared" si="106"/>
        <v>0</v>
      </c>
      <c r="J1589" s="197"/>
    </row>
    <row r="1590" spans="1:10" ht="12.75" customHeight="1">
      <c r="A1590" s="201"/>
      <c r="B1590" s="199"/>
      <c r="C1590" s="207"/>
      <c r="D1590" s="207"/>
      <c r="E1590" s="51"/>
      <c r="F1590" s="204" t="s">
        <v>971</v>
      </c>
      <c r="G1590" s="202">
        <v>275</v>
      </c>
      <c r="H1590" s="201">
        <v>0.01</v>
      </c>
      <c r="I1590" s="201">
        <f t="shared" si="106"/>
        <v>2.75E-2</v>
      </c>
      <c r="J1590" s="197"/>
    </row>
    <row r="1591" spans="1:10" ht="12.75" customHeight="1">
      <c r="A1591" s="201">
        <v>60</v>
      </c>
      <c r="B1591" s="199" t="s">
        <v>13</v>
      </c>
      <c r="C1591" s="207" t="s">
        <v>737</v>
      </c>
      <c r="D1591" s="207" t="s">
        <v>731</v>
      </c>
      <c r="E1591" s="204" t="s">
        <v>972</v>
      </c>
      <c r="F1591" s="204" t="s">
        <v>849</v>
      </c>
      <c r="G1591" s="202">
        <v>0</v>
      </c>
      <c r="H1591" s="201">
        <v>7.5</v>
      </c>
      <c r="I1591" s="201">
        <f t="shared" si="106"/>
        <v>0</v>
      </c>
      <c r="J1591" s="197"/>
    </row>
    <row r="1592" spans="1:10" ht="12.75" customHeight="1">
      <c r="A1592" s="201"/>
      <c r="B1592" s="199"/>
      <c r="C1592" s="207"/>
      <c r="D1592" s="207"/>
      <c r="E1592" s="204"/>
      <c r="F1592" s="204" t="s">
        <v>850</v>
      </c>
      <c r="G1592" s="202">
        <v>1</v>
      </c>
      <c r="H1592" s="201">
        <v>0.01</v>
      </c>
      <c r="I1592" s="201">
        <f t="shared" si="106"/>
        <v>1E-4</v>
      </c>
      <c r="J1592" s="197"/>
    </row>
    <row r="1593" spans="1:10" ht="12.75" customHeight="1">
      <c r="A1593" s="201"/>
      <c r="B1593" s="199"/>
      <c r="C1593" s="207"/>
      <c r="D1593" s="207"/>
      <c r="E1593" s="204"/>
      <c r="F1593" s="204" t="s">
        <v>851</v>
      </c>
      <c r="G1593" s="202">
        <v>0</v>
      </c>
      <c r="H1593" s="201">
        <v>7.5</v>
      </c>
      <c r="I1593" s="201">
        <f t="shared" si="106"/>
        <v>0</v>
      </c>
      <c r="J1593" s="197"/>
    </row>
    <row r="1594" spans="1:10" ht="12.75" customHeight="1">
      <c r="A1594" s="201"/>
      <c r="B1594" s="199"/>
      <c r="C1594" s="207"/>
      <c r="D1594" s="207"/>
      <c r="E1594" s="51"/>
      <c r="F1594" s="204" t="s">
        <v>852</v>
      </c>
      <c r="G1594" s="202">
        <v>0</v>
      </c>
      <c r="H1594" s="201">
        <v>0.5</v>
      </c>
      <c r="I1594" s="201">
        <f t="shared" si="106"/>
        <v>0</v>
      </c>
      <c r="J1594" s="197"/>
    </row>
    <row r="1595" spans="1:10" ht="12.75" customHeight="1">
      <c r="A1595" s="201"/>
      <c r="B1595" s="199"/>
      <c r="C1595" s="207"/>
      <c r="D1595" s="207"/>
      <c r="E1595" s="51"/>
      <c r="F1595" s="204" t="s">
        <v>853</v>
      </c>
      <c r="G1595" s="202">
        <v>0</v>
      </c>
      <c r="H1595" s="201">
        <v>0.5</v>
      </c>
      <c r="I1595" s="201">
        <f t="shared" si="106"/>
        <v>0</v>
      </c>
      <c r="J1595" s="197"/>
    </row>
    <row r="1596" spans="1:10" ht="12.75" customHeight="1">
      <c r="A1596" s="201"/>
      <c r="B1596" s="199"/>
      <c r="C1596" s="207"/>
      <c r="D1596" s="207"/>
      <c r="E1596" s="51"/>
      <c r="F1596" s="204" t="s">
        <v>854</v>
      </c>
      <c r="G1596" s="202">
        <v>0</v>
      </c>
      <c r="H1596" s="201">
        <v>0.25</v>
      </c>
      <c r="I1596" s="201">
        <f t="shared" si="106"/>
        <v>0</v>
      </c>
      <c r="J1596" s="197"/>
    </row>
    <row r="1597" spans="1:10" ht="12.75" customHeight="1">
      <c r="A1597" s="201"/>
      <c r="B1597" s="199"/>
      <c r="C1597" s="207"/>
      <c r="D1597" s="207"/>
      <c r="E1597" s="51"/>
      <c r="F1597" s="204" t="s">
        <v>973</v>
      </c>
      <c r="G1597" s="202">
        <v>480</v>
      </c>
      <c r="H1597" s="201">
        <v>0.01</v>
      </c>
      <c r="I1597" s="201">
        <f t="shared" si="106"/>
        <v>4.8000000000000001E-2</v>
      </c>
      <c r="J1597" s="197"/>
    </row>
    <row r="1598" spans="1:10" ht="12.75" customHeight="1">
      <c r="A1598" s="201">
        <v>61</v>
      </c>
      <c r="B1598" s="199" t="s">
        <v>13</v>
      </c>
      <c r="C1598" s="207" t="s">
        <v>737</v>
      </c>
      <c r="D1598" s="207" t="s">
        <v>731</v>
      </c>
      <c r="E1598" s="204" t="s">
        <v>974</v>
      </c>
      <c r="F1598" s="204" t="s">
        <v>849</v>
      </c>
      <c r="G1598" s="202">
        <v>0</v>
      </c>
      <c r="H1598" s="201">
        <v>7.5</v>
      </c>
      <c r="I1598" s="201">
        <f t="shared" si="106"/>
        <v>0</v>
      </c>
      <c r="J1598" s="197"/>
    </row>
    <row r="1599" spans="1:10" ht="12.75" customHeight="1">
      <c r="A1599" s="201"/>
      <c r="B1599" s="199"/>
      <c r="C1599" s="207"/>
      <c r="D1599" s="207"/>
      <c r="E1599" s="204"/>
      <c r="F1599" s="204" t="s">
        <v>850</v>
      </c>
      <c r="G1599" s="202">
        <v>2</v>
      </c>
      <c r="H1599" s="201">
        <v>0.01</v>
      </c>
      <c r="I1599" s="201">
        <f t="shared" si="106"/>
        <v>2.0000000000000001E-4</v>
      </c>
      <c r="J1599" s="197"/>
    </row>
    <row r="1600" spans="1:10" ht="12.75" customHeight="1">
      <c r="A1600" s="201"/>
      <c r="B1600" s="199"/>
      <c r="C1600" s="207"/>
      <c r="D1600" s="207"/>
      <c r="E1600" s="204"/>
      <c r="F1600" s="204" t="s">
        <v>851</v>
      </c>
      <c r="G1600" s="202">
        <v>0</v>
      </c>
      <c r="H1600" s="201">
        <v>7.5</v>
      </c>
      <c r="I1600" s="201">
        <f t="shared" si="106"/>
        <v>0</v>
      </c>
      <c r="J1600" s="197"/>
    </row>
    <row r="1601" spans="1:10" ht="12.75" customHeight="1">
      <c r="A1601" s="201"/>
      <c r="B1601" s="199"/>
      <c r="C1601" s="207"/>
      <c r="D1601" s="207"/>
      <c r="E1601" s="51"/>
      <c r="F1601" s="204" t="s">
        <v>852</v>
      </c>
      <c r="G1601" s="202">
        <v>0</v>
      </c>
      <c r="H1601" s="201">
        <v>0.5</v>
      </c>
      <c r="I1601" s="201">
        <f t="shared" si="106"/>
        <v>0</v>
      </c>
      <c r="J1601" s="197"/>
    </row>
    <row r="1602" spans="1:10" ht="12.75" customHeight="1">
      <c r="A1602" s="201"/>
      <c r="B1602" s="199"/>
      <c r="C1602" s="207"/>
      <c r="D1602" s="207"/>
      <c r="E1602" s="51"/>
      <c r="F1602" s="204" t="s">
        <v>853</v>
      </c>
      <c r="G1602" s="202">
        <v>0</v>
      </c>
      <c r="H1602" s="201">
        <v>0.5</v>
      </c>
      <c r="I1602" s="201">
        <f t="shared" si="106"/>
        <v>0</v>
      </c>
      <c r="J1602" s="197"/>
    </row>
    <row r="1603" spans="1:10" ht="12.75" customHeight="1">
      <c r="A1603" s="201"/>
      <c r="B1603" s="199"/>
      <c r="C1603" s="207"/>
      <c r="D1603" s="207"/>
      <c r="E1603" s="51"/>
      <c r="F1603" s="204" t="s">
        <v>854</v>
      </c>
      <c r="G1603" s="202">
        <v>0</v>
      </c>
      <c r="H1603" s="201">
        <v>0.25</v>
      </c>
      <c r="I1603" s="201">
        <f t="shared" si="106"/>
        <v>0</v>
      </c>
      <c r="J1603" s="197"/>
    </row>
    <row r="1604" spans="1:10" ht="12.75" customHeight="1">
      <c r="A1604" s="201"/>
      <c r="B1604" s="199"/>
      <c r="C1604" s="207"/>
      <c r="D1604" s="207"/>
      <c r="E1604" s="51"/>
      <c r="F1604" s="204" t="s">
        <v>975</v>
      </c>
      <c r="G1604" s="202">
        <v>325</v>
      </c>
      <c r="H1604" s="201">
        <v>0.01</v>
      </c>
      <c r="I1604" s="201">
        <f t="shared" si="106"/>
        <v>3.2500000000000001E-2</v>
      </c>
      <c r="J1604" s="197"/>
    </row>
    <row r="1605" spans="1:10" ht="12.75" customHeight="1">
      <c r="A1605" s="201">
        <v>62</v>
      </c>
      <c r="B1605" s="199" t="s">
        <v>13</v>
      </c>
      <c r="C1605" s="207" t="s">
        <v>737</v>
      </c>
      <c r="D1605" s="207" t="s">
        <v>731</v>
      </c>
      <c r="E1605" s="204" t="s">
        <v>976</v>
      </c>
      <c r="F1605" s="204" t="s">
        <v>849</v>
      </c>
      <c r="G1605" s="202">
        <v>0</v>
      </c>
      <c r="H1605" s="201">
        <v>7.5</v>
      </c>
      <c r="I1605" s="201">
        <f t="shared" si="106"/>
        <v>0</v>
      </c>
      <c r="J1605" s="197"/>
    </row>
    <row r="1606" spans="1:10" ht="12.75" customHeight="1">
      <c r="A1606" s="201"/>
      <c r="B1606" s="199"/>
      <c r="C1606" s="207"/>
      <c r="D1606" s="207"/>
      <c r="E1606" s="204"/>
      <c r="F1606" s="204" t="s">
        <v>850</v>
      </c>
      <c r="G1606" s="202">
        <v>1</v>
      </c>
      <c r="H1606" s="201">
        <v>0.01</v>
      </c>
      <c r="I1606" s="201">
        <f t="shared" si="106"/>
        <v>1E-4</v>
      </c>
      <c r="J1606" s="197"/>
    </row>
    <row r="1607" spans="1:10" ht="12.75" customHeight="1">
      <c r="A1607" s="201"/>
      <c r="B1607" s="199"/>
      <c r="C1607" s="207"/>
      <c r="D1607" s="207"/>
      <c r="E1607" s="204"/>
      <c r="F1607" s="204" t="s">
        <v>851</v>
      </c>
      <c r="G1607" s="202">
        <v>0</v>
      </c>
      <c r="H1607" s="201">
        <v>7.5</v>
      </c>
      <c r="I1607" s="201">
        <f t="shared" si="106"/>
        <v>0</v>
      </c>
      <c r="J1607" s="197"/>
    </row>
    <row r="1608" spans="1:10" ht="12.75" customHeight="1">
      <c r="A1608" s="201"/>
      <c r="B1608" s="199"/>
      <c r="C1608" s="207"/>
      <c r="D1608" s="207"/>
      <c r="E1608" s="51"/>
      <c r="F1608" s="204" t="s">
        <v>852</v>
      </c>
      <c r="G1608" s="202">
        <v>0</v>
      </c>
      <c r="H1608" s="201">
        <v>0.5</v>
      </c>
      <c r="I1608" s="201">
        <f t="shared" si="106"/>
        <v>0</v>
      </c>
      <c r="J1608" s="197"/>
    </row>
    <row r="1609" spans="1:10" ht="12.75" customHeight="1">
      <c r="A1609" s="201"/>
      <c r="B1609" s="199"/>
      <c r="C1609" s="207"/>
      <c r="D1609" s="207"/>
      <c r="E1609" s="51"/>
      <c r="F1609" s="204" t="s">
        <v>853</v>
      </c>
      <c r="G1609" s="202">
        <v>0</v>
      </c>
      <c r="H1609" s="201">
        <v>0.5</v>
      </c>
      <c r="I1609" s="201">
        <f t="shared" si="106"/>
        <v>0</v>
      </c>
      <c r="J1609" s="197"/>
    </row>
    <row r="1610" spans="1:10" ht="12.75" customHeight="1">
      <c r="A1610" s="201"/>
      <c r="B1610" s="199"/>
      <c r="C1610" s="207"/>
      <c r="D1610" s="207"/>
      <c r="E1610" s="51"/>
      <c r="F1610" s="204" t="s">
        <v>854</v>
      </c>
      <c r="G1610" s="202">
        <v>0</v>
      </c>
      <c r="H1610" s="201">
        <v>0.25</v>
      </c>
      <c r="I1610" s="201">
        <f t="shared" si="106"/>
        <v>0</v>
      </c>
      <c r="J1610" s="197"/>
    </row>
    <row r="1611" spans="1:10" ht="12.75" customHeight="1">
      <c r="A1611" s="201"/>
      <c r="B1611" s="199"/>
      <c r="C1611" s="207"/>
      <c r="D1611" s="207"/>
      <c r="E1611" s="51"/>
      <c r="F1611" s="204" t="s">
        <v>977</v>
      </c>
      <c r="G1611" s="202">
        <v>460</v>
      </c>
      <c r="H1611" s="201">
        <v>0.01</v>
      </c>
      <c r="I1611" s="201">
        <f t="shared" si="106"/>
        <v>4.6000000000000006E-2</v>
      </c>
      <c r="J1611" s="197"/>
    </row>
    <row r="1612" spans="1:10" ht="12.75" customHeight="1">
      <c r="A1612" s="201">
        <v>63</v>
      </c>
      <c r="B1612" s="199" t="s">
        <v>13</v>
      </c>
      <c r="C1612" s="207" t="s">
        <v>737</v>
      </c>
      <c r="D1612" s="207" t="s">
        <v>731</v>
      </c>
      <c r="E1612" s="204" t="s">
        <v>978</v>
      </c>
      <c r="F1612" s="204" t="s">
        <v>849</v>
      </c>
      <c r="G1612" s="202">
        <v>0</v>
      </c>
      <c r="H1612" s="201">
        <v>7.5</v>
      </c>
      <c r="I1612" s="201">
        <f t="shared" si="106"/>
        <v>0</v>
      </c>
      <c r="J1612" s="197"/>
    </row>
    <row r="1613" spans="1:10" ht="12.75" customHeight="1">
      <c r="A1613" s="201"/>
      <c r="B1613" s="199"/>
      <c r="C1613" s="207"/>
      <c r="D1613" s="207"/>
      <c r="E1613" s="204"/>
      <c r="F1613" s="204" t="s">
        <v>850</v>
      </c>
      <c r="G1613" s="202">
        <v>1</v>
      </c>
      <c r="H1613" s="201">
        <v>0.01</v>
      </c>
      <c r="I1613" s="201">
        <f t="shared" si="106"/>
        <v>1E-4</v>
      </c>
      <c r="J1613" s="197"/>
    </row>
    <row r="1614" spans="1:10" ht="12.75" customHeight="1">
      <c r="A1614" s="201"/>
      <c r="B1614" s="199"/>
      <c r="C1614" s="207"/>
      <c r="D1614" s="207"/>
      <c r="E1614" s="204"/>
      <c r="F1614" s="204" t="s">
        <v>851</v>
      </c>
      <c r="G1614" s="202">
        <v>0</v>
      </c>
      <c r="H1614" s="201">
        <v>7.5</v>
      </c>
      <c r="I1614" s="201">
        <f t="shared" si="106"/>
        <v>0</v>
      </c>
      <c r="J1614" s="197"/>
    </row>
    <row r="1615" spans="1:10" ht="12.75" customHeight="1">
      <c r="A1615" s="201"/>
      <c r="B1615" s="199"/>
      <c r="C1615" s="207"/>
      <c r="D1615" s="207"/>
      <c r="E1615" s="51"/>
      <c r="F1615" s="204" t="s">
        <v>852</v>
      </c>
      <c r="G1615" s="202">
        <v>0</v>
      </c>
      <c r="H1615" s="201">
        <v>0.5</v>
      </c>
      <c r="I1615" s="201">
        <f t="shared" si="106"/>
        <v>0</v>
      </c>
      <c r="J1615" s="197"/>
    </row>
    <row r="1616" spans="1:10" ht="12.75" customHeight="1">
      <c r="A1616" s="201"/>
      <c r="B1616" s="199"/>
      <c r="C1616" s="207"/>
      <c r="D1616" s="207"/>
      <c r="E1616" s="51"/>
      <c r="F1616" s="204" t="s">
        <v>853</v>
      </c>
      <c r="G1616" s="202">
        <v>0</v>
      </c>
      <c r="H1616" s="201">
        <v>0.5</v>
      </c>
      <c r="I1616" s="201">
        <f t="shared" si="106"/>
        <v>0</v>
      </c>
      <c r="J1616" s="197"/>
    </row>
    <row r="1617" spans="1:10" ht="12.75" customHeight="1">
      <c r="A1617" s="201"/>
      <c r="B1617" s="199"/>
      <c r="C1617" s="207"/>
      <c r="D1617" s="207"/>
      <c r="E1617" s="51"/>
      <c r="F1617" s="204" t="s">
        <v>854</v>
      </c>
      <c r="G1617" s="202">
        <v>0</v>
      </c>
      <c r="H1617" s="201">
        <v>0.25</v>
      </c>
      <c r="I1617" s="201">
        <f t="shared" si="106"/>
        <v>0</v>
      </c>
      <c r="J1617" s="197"/>
    </row>
    <row r="1618" spans="1:10" ht="12.75" customHeight="1">
      <c r="A1618" s="201"/>
      <c r="B1618" s="199"/>
      <c r="C1618" s="207"/>
      <c r="D1618" s="207"/>
      <c r="E1618" s="51"/>
      <c r="F1618" s="204" t="s">
        <v>979</v>
      </c>
      <c r="G1618" s="202">
        <v>180</v>
      </c>
      <c r="H1618" s="201">
        <v>0.01</v>
      </c>
      <c r="I1618" s="201">
        <f t="shared" si="106"/>
        <v>1.8000000000000002E-2</v>
      </c>
      <c r="J1618" s="197"/>
    </row>
    <row r="1619" spans="1:10" ht="12.75" customHeight="1">
      <c r="A1619" s="201">
        <v>64</v>
      </c>
      <c r="B1619" s="199" t="s">
        <v>13</v>
      </c>
      <c r="C1619" s="207" t="s">
        <v>737</v>
      </c>
      <c r="D1619" s="207" t="s">
        <v>731</v>
      </c>
      <c r="E1619" s="204" t="s">
        <v>980</v>
      </c>
      <c r="F1619" s="204" t="s">
        <v>849</v>
      </c>
      <c r="G1619" s="202">
        <v>0</v>
      </c>
      <c r="H1619" s="201">
        <v>7.5</v>
      </c>
      <c r="I1619" s="201">
        <f t="shared" si="106"/>
        <v>0</v>
      </c>
      <c r="J1619" s="197"/>
    </row>
    <row r="1620" spans="1:10" ht="12.75" customHeight="1">
      <c r="A1620" s="201"/>
      <c r="B1620" s="199"/>
      <c r="C1620" s="207"/>
      <c r="D1620" s="207"/>
      <c r="E1620" s="204"/>
      <c r="F1620" s="204" t="s">
        <v>850</v>
      </c>
      <c r="G1620" s="202">
        <v>0</v>
      </c>
      <c r="H1620" s="201">
        <v>0.01</v>
      </c>
      <c r="I1620" s="201">
        <f t="shared" si="106"/>
        <v>0</v>
      </c>
      <c r="J1620" s="197"/>
    </row>
    <row r="1621" spans="1:10" ht="12.75" customHeight="1">
      <c r="A1621" s="201"/>
      <c r="B1621" s="199"/>
      <c r="C1621" s="207"/>
      <c r="D1621" s="207"/>
      <c r="E1621" s="204"/>
      <c r="F1621" s="204" t="s">
        <v>851</v>
      </c>
      <c r="G1621" s="202">
        <v>0</v>
      </c>
      <c r="H1621" s="201">
        <v>7.5</v>
      </c>
      <c r="I1621" s="201">
        <f t="shared" si="106"/>
        <v>0</v>
      </c>
      <c r="J1621" s="197"/>
    </row>
    <row r="1622" spans="1:10" ht="12.75" customHeight="1">
      <c r="A1622" s="201"/>
      <c r="B1622" s="199"/>
      <c r="C1622" s="207"/>
      <c r="D1622" s="207"/>
      <c r="E1622" s="51"/>
      <c r="F1622" s="204" t="s">
        <v>852</v>
      </c>
      <c r="G1622" s="202">
        <v>0</v>
      </c>
      <c r="H1622" s="201">
        <v>0.5</v>
      </c>
      <c r="I1622" s="201">
        <f t="shared" si="106"/>
        <v>0</v>
      </c>
      <c r="J1622" s="197"/>
    </row>
    <row r="1623" spans="1:10" ht="12.75" customHeight="1">
      <c r="A1623" s="201"/>
      <c r="B1623" s="199"/>
      <c r="C1623" s="207"/>
      <c r="D1623" s="207"/>
      <c r="E1623" s="51"/>
      <c r="F1623" s="204" t="s">
        <v>853</v>
      </c>
      <c r="G1623" s="202">
        <v>0</v>
      </c>
      <c r="H1623" s="201">
        <v>0.5</v>
      </c>
      <c r="I1623" s="201">
        <f t="shared" si="106"/>
        <v>0</v>
      </c>
      <c r="J1623" s="197"/>
    </row>
    <row r="1624" spans="1:10" ht="12.75" customHeight="1">
      <c r="A1624" s="201"/>
      <c r="B1624" s="199"/>
      <c r="C1624" s="207"/>
      <c r="D1624" s="207"/>
      <c r="E1624" s="51"/>
      <c r="F1624" s="204" t="s">
        <v>854</v>
      </c>
      <c r="G1624" s="202">
        <v>0</v>
      </c>
      <c r="H1624" s="201">
        <v>0.25</v>
      </c>
      <c r="I1624" s="201">
        <f t="shared" si="106"/>
        <v>0</v>
      </c>
      <c r="J1624" s="197"/>
    </row>
    <row r="1625" spans="1:10" ht="12.75" customHeight="1">
      <c r="A1625" s="201"/>
      <c r="B1625" s="199"/>
      <c r="C1625" s="207"/>
      <c r="D1625" s="207"/>
      <c r="E1625" s="51"/>
      <c r="F1625" s="204" t="s">
        <v>981</v>
      </c>
      <c r="G1625" s="202">
        <v>275</v>
      </c>
      <c r="H1625" s="201">
        <v>0.01</v>
      </c>
      <c r="I1625" s="201">
        <f t="shared" si="106"/>
        <v>2.75E-2</v>
      </c>
      <c r="J1625" s="197"/>
    </row>
    <row r="1626" spans="1:10" ht="12.75" customHeight="1">
      <c r="A1626" s="201">
        <v>65</v>
      </c>
      <c r="B1626" s="199" t="s">
        <v>13</v>
      </c>
      <c r="C1626" s="207" t="s">
        <v>737</v>
      </c>
      <c r="D1626" s="207" t="s">
        <v>731</v>
      </c>
      <c r="E1626" s="204" t="s">
        <v>982</v>
      </c>
      <c r="F1626" s="204" t="s">
        <v>849</v>
      </c>
      <c r="G1626" s="202">
        <v>0</v>
      </c>
      <c r="H1626" s="201">
        <v>7.5</v>
      </c>
      <c r="I1626" s="201">
        <f t="shared" si="106"/>
        <v>0</v>
      </c>
      <c r="J1626" s="197"/>
    </row>
    <row r="1627" spans="1:10" ht="12.75" customHeight="1">
      <c r="A1627" s="201"/>
      <c r="B1627" s="199"/>
      <c r="C1627" s="207"/>
      <c r="D1627" s="207"/>
      <c r="E1627" s="204"/>
      <c r="F1627" s="204" t="s">
        <v>850</v>
      </c>
      <c r="G1627" s="202">
        <v>0</v>
      </c>
      <c r="H1627" s="201">
        <v>0.01</v>
      </c>
      <c r="I1627" s="201">
        <f t="shared" si="106"/>
        <v>0</v>
      </c>
      <c r="J1627" s="197"/>
    </row>
    <row r="1628" spans="1:10" ht="12.75" customHeight="1">
      <c r="A1628" s="201"/>
      <c r="B1628" s="199"/>
      <c r="C1628" s="207"/>
      <c r="D1628" s="207"/>
      <c r="E1628" s="204"/>
      <c r="F1628" s="204" t="s">
        <v>851</v>
      </c>
      <c r="G1628" s="202">
        <v>0</v>
      </c>
      <c r="H1628" s="201">
        <v>7.5</v>
      </c>
      <c r="I1628" s="201">
        <f t="shared" si="106"/>
        <v>0</v>
      </c>
      <c r="J1628" s="197"/>
    </row>
    <row r="1629" spans="1:10" ht="12.75" customHeight="1">
      <c r="A1629" s="201"/>
      <c r="B1629" s="199"/>
      <c r="C1629" s="207"/>
      <c r="D1629" s="207"/>
      <c r="E1629" s="51"/>
      <c r="F1629" s="204" t="s">
        <v>852</v>
      </c>
      <c r="G1629" s="202">
        <v>0</v>
      </c>
      <c r="H1629" s="201">
        <v>0.5</v>
      </c>
      <c r="I1629" s="201">
        <f t="shared" si="106"/>
        <v>0</v>
      </c>
      <c r="J1629" s="197"/>
    </row>
    <row r="1630" spans="1:10" ht="12.75" customHeight="1">
      <c r="A1630" s="201"/>
      <c r="B1630" s="199"/>
      <c r="C1630" s="207"/>
      <c r="D1630" s="207"/>
      <c r="E1630" s="51"/>
      <c r="F1630" s="204" t="s">
        <v>853</v>
      </c>
      <c r="G1630" s="202">
        <v>0</v>
      </c>
      <c r="H1630" s="201">
        <v>0.5</v>
      </c>
      <c r="I1630" s="201">
        <f t="shared" si="106"/>
        <v>0</v>
      </c>
      <c r="J1630" s="197"/>
    </row>
    <row r="1631" spans="1:10" ht="12.75" customHeight="1">
      <c r="A1631" s="201"/>
      <c r="B1631" s="199"/>
      <c r="C1631" s="207"/>
      <c r="D1631" s="207"/>
      <c r="E1631" s="51"/>
      <c r="F1631" s="204" t="s">
        <v>854</v>
      </c>
      <c r="G1631" s="202">
        <v>0</v>
      </c>
      <c r="H1631" s="201">
        <v>0.25</v>
      </c>
      <c r="I1631" s="201">
        <f t="shared" si="106"/>
        <v>0</v>
      </c>
      <c r="J1631" s="197"/>
    </row>
    <row r="1632" spans="1:10" ht="12.75" customHeight="1">
      <c r="A1632" s="201"/>
      <c r="B1632" s="199"/>
      <c r="C1632" s="207"/>
      <c r="D1632" s="207"/>
      <c r="E1632" s="51"/>
      <c r="F1632" s="204" t="s">
        <v>983</v>
      </c>
      <c r="G1632" s="202">
        <v>225</v>
      </c>
      <c r="H1632" s="201">
        <v>0.01</v>
      </c>
      <c r="I1632" s="201">
        <f t="shared" si="106"/>
        <v>2.2499999999999999E-2</v>
      </c>
      <c r="J1632" s="197"/>
    </row>
    <row r="1633" spans="1:10" ht="12.75" customHeight="1">
      <c r="A1633" s="201">
        <v>66</v>
      </c>
      <c r="B1633" s="199" t="s">
        <v>13</v>
      </c>
      <c r="C1633" s="207" t="s">
        <v>737</v>
      </c>
      <c r="D1633" s="207" t="s">
        <v>731</v>
      </c>
      <c r="E1633" s="204" t="s">
        <v>984</v>
      </c>
      <c r="F1633" s="204" t="s">
        <v>849</v>
      </c>
      <c r="G1633" s="202">
        <v>0</v>
      </c>
      <c r="H1633" s="201">
        <v>7.5</v>
      </c>
      <c r="I1633" s="201">
        <f t="shared" si="106"/>
        <v>0</v>
      </c>
      <c r="J1633" s="197"/>
    </row>
    <row r="1634" spans="1:10" ht="12.75" customHeight="1">
      <c r="A1634" s="201"/>
      <c r="B1634" s="199"/>
      <c r="C1634" s="207"/>
      <c r="D1634" s="207"/>
      <c r="E1634" s="204"/>
      <c r="F1634" s="204" t="s">
        <v>850</v>
      </c>
      <c r="G1634" s="202">
        <v>0</v>
      </c>
      <c r="H1634" s="201">
        <v>0.01</v>
      </c>
      <c r="I1634" s="201">
        <f t="shared" si="106"/>
        <v>0</v>
      </c>
      <c r="J1634" s="197"/>
    </row>
    <row r="1635" spans="1:10" ht="12.75" customHeight="1">
      <c r="A1635" s="201"/>
      <c r="B1635" s="199"/>
      <c r="C1635" s="207"/>
      <c r="D1635" s="207"/>
      <c r="E1635" s="204"/>
      <c r="F1635" s="204" t="s">
        <v>851</v>
      </c>
      <c r="G1635" s="202">
        <v>0</v>
      </c>
      <c r="H1635" s="201">
        <v>7.5</v>
      </c>
      <c r="I1635" s="201">
        <f t="shared" si="106"/>
        <v>0</v>
      </c>
      <c r="J1635" s="197"/>
    </row>
    <row r="1636" spans="1:10" ht="12.75" customHeight="1">
      <c r="A1636" s="201"/>
      <c r="B1636" s="199"/>
      <c r="C1636" s="207"/>
      <c r="D1636" s="207"/>
      <c r="E1636" s="51"/>
      <c r="F1636" s="204" t="s">
        <v>852</v>
      </c>
      <c r="G1636" s="202">
        <v>0</v>
      </c>
      <c r="H1636" s="201">
        <v>0.5</v>
      </c>
      <c r="I1636" s="201">
        <f t="shared" si="106"/>
        <v>0</v>
      </c>
      <c r="J1636" s="197"/>
    </row>
    <row r="1637" spans="1:10" ht="12.75" customHeight="1">
      <c r="A1637" s="201"/>
      <c r="B1637" s="199"/>
      <c r="C1637" s="207"/>
      <c r="D1637" s="207"/>
      <c r="E1637" s="51"/>
      <c r="F1637" s="204" t="s">
        <v>853</v>
      </c>
      <c r="G1637" s="202">
        <v>0</v>
      </c>
      <c r="H1637" s="201">
        <v>0.5</v>
      </c>
      <c r="I1637" s="201">
        <f t="shared" si="106"/>
        <v>0</v>
      </c>
      <c r="J1637" s="197"/>
    </row>
    <row r="1638" spans="1:10" ht="12.75" customHeight="1">
      <c r="A1638" s="201"/>
      <c r="B1638" s="199"/>
      <c r="C1638" s="207"/>
      <c r="D1638" s="207"/>
      <c r="E1638" s="51"/>
      <c r="F1638" s="204" t="s">
        <v>854</v>
      </c>
      <c r="G1638" s="202">
        <v>0</v>
      </c>
      <c r="H1638" s="201">
        <v>0.25</v>
      </c>
      <c r="I1638" s="201">
        <f t="shared" si="106"/>
        <v>0</v>
      </c>
      <c r="J1638" s="197"/>
    </row>
    <row r="1639" spans="1:10" ht="12.75" customHeight="1">
      <c r="A1639" s="201"/>
      <c r="B1639" s="199"/>
      <c r="C1639" s="207"/>
      <c r="D1639" s="207"/>
      <c r="E1639" s="51"/>
      <c r="F1639" s="204" t="s">
        <v>985</v>
      </c>
      <c r="G1639" s="202">
        <v>225</v>
      </c>
      <c r="H1639" s="201">
        <v>0.01</v>
      </c>
      <c r="I1639" s="201">
        <f t="shared" si="106"/>
        <v>2.2499999999999999E-2</v>
      </c>
      <c r="J1639" s="197"/>
    </row>
    <row r="1640" spans="1:10" ht="12.75" customHeight="1">
      <c r="A1640" s="201">
        <v>67</v>
      </c>
      <c r="B1640" s="199" t="s">
        <v>13</v>
      </c>
      <c r="C1640" s="207" t="s">
        <v>737</v>
      </c>
      <c r="D1640" s="207" t="s">
        <v>731</v>
      </c>
      <c r="E1640" s="204" t="s">
        <v>986</v>
      </c>
      <c r="F1640" s="204" t="s">
        <v>849</v>
      </c>
      <c r="G1640" s="202">
        <v>0</v>
      </c>
      <c r="H1640" s="201">
        <v>7.5</v>
      </c>
      <c r="I1640" s="201">
        <f t="shared" si="106"/>
        <v>0</v>
      </c>
      <c r="J1640" s="197"/>
    </row>
    <row r="1641" spans="1:10" ht="12.75" customHeight="1">
      <c r="A1641" s="201"/>
      <c r="B1641" s="199"/>
      <c r="C1641" s="207"/>
      <c r="D1641" s="207"/>
      <c r="E1641" s="204"/>
      <c r="F1641" s="204" t="s">
        <v>850</v>
      </c>
      <c r="G1641" s="202">
        <v>0</v>
      </c>
      <c r="H1641" s="201">
        <v>0.01</v>
      </c>
      <c r="I1641" s="201">
        <f t="shared" si="106"/>
        <v>0</v>
      </c>
      <c r="J1641" s="197"/>
    </row>
    <row r="1642" spans="1:10" ht="12.75" customHeight="1">
      <c r="A1642" s="201"/>
      <c r="B1642" s="199"/>
      <c r="C1642" s="207"/>
      <c r="D1642" s="207"/>
      <c r="E1642" s="204"/>
      <c r="F1642" s="204" t="s">
        <v>851</v>
      </c>
      <c r="G1642" s="202">
        <v>0</v>
      </c>
      <c r="H1642" s="201">
        <v>7.5</v>
      </c>
      <c r="I1642" s="201">
        <f t="shared" si="106"/>
        <v>0</v>
      </c>
      <c r="J1642" s="197"/>
    </row>
    <row r="1643" spans="1:10" ht="12.75" customHeight="1">
      <c r="A1643" s="201"/>
      <c r="B1643" s="199"/>
      <c r="C1643" s="207"/>
      <c r="D1643" s="207"/>
      <c r="E1643" s="51"/>
      <c r="F1643" s="204" t="s">
        <v>852</v>
      </c>
      <c r="G1643" s="202">
        <v>0</v>
      </c>
      <c r="H1643" s="201">
        <v>0.5</v>
      </c>
      <c r="I1643" s="201">
        <f t="shared" si="106"/>
        <v>0</v>
      </c>
      <c r="J1643" s="197"/>
    </row>
    <row r="1644" spans="1:10" ht="12.75" customHeight="1">
      <c r="A1644" s="201"/>
      <c r="B1644" s="199"/>
      <c r="C1644" s="207"/>
      <c r="D1644" s="207"/>
      <c r="E1644" s="51"/>
      <c r="F1644" s="204" t="s">
        <v>853</v>
      </c>
      <c r="G1644" s="202">
        <v>0</v>
      </c>
      <c r="H1644" s="201">
        <v>0.5</v>
      </c>
      <c r="I1644" s="201">
        <f t="shared" si="106"/>
        <v>0</v>
      </c>
      <c r="J1644" s="197"/>
    </row>
    <row r="1645" spans="1:10" ht="12.75" customHeight="1">
      <c r="A1645" s="201"/>
      <c r="B1645" s="199"/>
      <c r="C1645" s="207"/>
      <c r="D1645" s="207"/>
      <c r="E1645" s="51"/>
      <c r="F1645" s="204" t="s">
        <v>854</v>
      </c>
      <c r="G1645" s="202">
        <v>0</v>
      </c>
      <c r="H1645" s="201">
        <v>0.25</v>
      </c>
      <c r="I1645" s="201">
        <f t="shared" si="106"/>
        <v>0</v>
      </c>
      <c r="J1645" s="197"/>
    </row>
    <row r="1646" spans="1:10" ht="12.75" customHeight="1">
      <c r="A1646" s="201"/>
      <c r="B1646" s="199"/>
      <c r="C1646" s="207"/>
      <c r="D1646" s="207"/>
      <c r="E1646" s="51"/>
      <c r="F1646" s="204" t="s">
        <v>987</v>
      </c>
      <c r="G1646" s="202">
        <v>250</v>
      </c>
      <c r="H1646" s="201">
        <v>0.01</v>
      </c>
      <c r="I1646" s="201">
        <f t="shared" si="106"/>
        <v>2.5000000000000001E-2</v>
      </c>
      <c r="J1646" s="197"/>
    </row>
    <row r="1647" spans="1:10" ht="12.75" customHeight="1">
      <c r="A1647" s="201">
        <v>68</v>
      </c>
      <c r="B1647" s="199" t="s">
        <v>13</v>
      </c>
      <c r="C1647" s="207" t="s">
        <v>737</v>
      </c>
      <c r="D1647" s="207" t="s">
        <v>731</v>
      </c>
      <c r="E1647" s="204" t="s">
        <v>988</v>
      </c>
      <c r="F1647" s="204" t="s">
        <v>849</v>
      </c>
      <c r="G1647" s="202">
        <v>0</v>
      </c>
      <c r="H1647" s="201">
        <v>7.5</v>
      </c>
      <c r="I1647" s="201">
        <f t="shared" si="106"/>
        <v>0</v>
      </c>
      <c r="J1647" s="197"/>
    </row>
    <row r="1648" spans="1:10" ht="12.75" customHeight="1">
      <c r="A1648" s="201"/>
      <c r="B1648" s="199"/>
      <c r="C1648" s="207"/>
      <c r="D1648" s="207"/>
      <c r="E1648" s="204"/>
      <c r="F1648" s="204" t="s">
        <v>850</v>
      </c>
      <c r="G1648" s="202">
        <v>0</v>
      </c>
      <c r="H1648" s="201">
        <v>0.01</v>
      </c>
      <c r="I1648" s="201">
        <f t="shared" si="106"/>
        <v>0</v>
      </c>
      <c r="J1648" s="197"/>
    </row>
    <row r="1649" spans="1:10" ht="12.75" customHeight="1">
      <c r="A1649" s="201"/>
      <c r="B1649" s="199"/>
      <c r="C1649" s="207"/>
      <c r="D1649" s="207"/>
      <c r="E1649" s="204"/>
      <c r="F1649" s="204" t="s">
        <v>851</v>
      </c>
      <c r="G1649" s="202">
        <v>0</v>
      </c>
      <c r="H1649" s="201">
        <v>7.5</v>
      </c>
      <c r="I1649" s="201">
        <f t="shared" si="106"/>
        <v>0</v>
      </c>
      <c r="J1649" s="197"/>
    </row>
    <row r="1650" spans="1:10" ht="12.75" customHeight="1">
      <c r="A1650" s="201"/>
      <c r="B1650" s="199"/>
      <c r="C1650" s="207"/>
      <c r="D1650" s="207"/>
      <c r="E1650" s="51"/>
      <c r="F1650" s="204" t="s">
        <v>852</v>
      </c>
      <c r="G1650" s="202">
        <v>0</v>
      </c>
      <c r="H1650" s="201">
        <v>0.5</v>
      </c>
      <c r="I1650" s="201">
        <f t="shared" si="106"/>
        <v>0</v>
      </c>
      <c r="J1650" s="197"/>
    </row>
    <row r="1651" spans="1:10" ht="12.75" customHeight="1">
      <c r="A1651" s="201"/>
      <c r="B1651" s="199"/>
      <c r="C1651" s="207"/>
      <c r="D1651" s="207"/>
      <c r="E1651" s="51"/>
      <c r="F1651" s="204" t="s">
        <v>853</v>
      </c>
      <c r="G1651" s="202">
        <v>0</v>
      </c>
      <c r="H1651" s="201">
        <v>0.5</v>
      </c>
      <c r="I1651" s="201">
        <f t="shared" si="106"/>
        <v>0</v>
      </c>
      <c r="J1651" s="197"/>
    </row>
    <row r="1652" spans="1:10" ht="12.75" customHeight="1">
      <c r="A1652" s="201"/>
      <c r="B1652" s="199"/>
      <c r="C1652" s="207"/>
      <c r="D1652" s="207"/>
      <c r="E1652" s="51"/>
      <c r="F1652" s="204" t="s">
        <v>854</v>
      </c>
      <c r="G1652" s="202">
        <v>0</v>
      </c>
      <c r="H1652" s="201">
        <v>0.25</v>
      </c>
      <c r="I1652" s="201">
        <f t="shared" si="106"/>
        <v>0</v>
      </c>
      <c r="J1652" s="197"/>
    </row>
    <row r="1653" spans="1:10" ht="12.75" customHeight="1">
      <c r="A1653" s="201"/>
      <c r="B1653" s="199"/>
      <c r="C1653" s="207"/>
      <c r="D1653" s="207"/>
      <c r="E1653" s="51"/>
      <c r="F1653" s="204" t="s">
        <v>989</v>
      </c>
      <c r="G1653" s="202">
        <v>335</v>
      </c>
      <c r="H1653" s="201">
        <v>0.01</v>
      </c>
      <c r="I1653" s="201">
        <f t="shared" si="106"/>
        <v>3.3500000000000002E-2</v>
      </c>
      <c r="J1653" s="197"/>
    </row>
    <row r="1654" spans="1:10" ht="12.75" customHeight="1">
      <c r="A1654" s="201">
        <v>69</v>
      </c>
      <c r="B1654" s="199" t="s">
        <v>13</v>
      </c>
      <c r="C1654" s="207" t="s">
        <v>737</v>
      </c>
      <c r="D1654" s="207" t="s">
        <v>731</v>
      </c>
      <c r="E1654" s="204" t="s">
        <v>990</v>
      </c>
      <c r="F1654" s="204" t="s">
        <v>849</v>
      </c>
      <c r="G1654" s="202">
        <v>0</v>
      </c>
      <c r="H1654" s="201">
        <v>7.5</v>
      </c>
      <c r="I1654" s="201">
        <f t="shared" si="106"/>
        <v>0</v>
      </c>
      <c r="J1654" s="197"/>
    </row>
    <row r="1655" spans="1:10" ht="12.75" customHeight="1">
      <c r="A1655" s="201"/>
      <c r="B1655" s="199"/>
      <c r="C1655" s="207"/>
      <c r="D1655" s="207"/>
      <c r="E1655" s="204"/>
      <c r="F1655" s="204" t="s">
        <v>850</v>
      </c>
      <c r="G1655" s="202">
        <v>0</v>
      </c>
      <c r="H1655" s="201">
        <v>0.01</v>
      </c>
      <c r="I1655" s="201">
        <f t="shared" si="106"/>
        <v>0</v>
      </c>
      <c r="J1655" s="197"/>
    </row>
    <row r="1656" spans="1:10" ht="12.75" customHeight="1">
      <c r="A1656" s="201"/>
      <c r="B1656" s="199"/>
      <c r="C1656" s="207"/>
      <c r="D1656" s="207"/>
      <c r="E1656" s="204"/>
      <c r="F1656" s="204" t="s">
        <v>851</v>
      </c>
      <c r="G1656" s="202">
        <v>0</v>
      </c>
      <c r="H1656" s="201">
        <v>7.5</v>
      </c>
      <c r="I1656" s="201">
        <f t="shared" si="106"/>
        <v>0</v>
      </c>
      <c r="J1656" s="197"/>
    </row>
    <row r="1657" spans="1:10" ht="12.75" customHeight="1">
      <c r="A1657" s="201"/>
      <c r="B1657" s="199"/>
      <c r="C1657" s="207"/>
      <c r="D1657" s="207"/>
      <c r="E1657" s="51"/>
      <c r="F1657" s="204" t="s">
        <v>852</v>
      </c>
      <c r="G1657" s="202">
        <v>0</v>
      </c>
      <c r="H1657" s="201">
        <v>0.5</v>
      </c>
      <c r="I1657" s="201">
        <f t="shared" si="106"/>
        <v>0</v>
      </c>
      <c r="J1657" s="197"/>
    </row>
    <row r="1658" spans="1:10" ht="12.75" customHeight="1">
      <c r="A1658" s="201"/>
      <c r="B1658" s="199"/>
      <c r="C1658" s="207"/>
      <c r="D1658" s="207"/>
      <c r="E1658" s="51"/>
      <c r="F1658" s="204" t="s">
        <v>853</v>
      </c>
      <c r="G1658" s="202">
        <v>0</v>
      </c>
      <c r="H1658" s="201">
        <v>0.5</v>
      </c>
      <c r="I1658" s="201">
        <f t="shared" si="106"/>
        <v>0</v>
      </c>
      <c r="J1658" s="197"/>
    </row>
    <row r="1659" spans="1:10" ht="12.75" customHeight="1">
      <c r="A1659" s="201"/>
      <c r="B1659" s="199"/>
      <c r="C1659" s="207"/>
      <c r="D1659" s="207"/>
      <c r="E1659" s="51"/>
      <c r="F1659" s="204" t="s">
        <v>854</v>
      </c>
      <c r="G1659" s="202">
        <v>0</v>
      </c>
      <c r="H1659" s="201">
        <v>0.25</v>
      </c>
      <c r="I1659" s="201">
        <f t="shared" si="106"/>
        <v>0</v>
      </c>
      <c r="J1659" s="197"/>
    </row>
    <row r="1660" spans="1:10" ht="12.75" customHeight="1">
      <c r="A1660" s="201"/>
      <c r="B1660" s="199"/>
      <c r="C1660" s="207"/>
      <c r="D1660" s="207"/>
      <c r="E1660" s="51"/>
      <c r="F1660" s="204" t="s">
        <v>991</v>
      </c>
      <c r="G1660" s="202">
        <v>315</v>
      </c>
      <c r="H1660" s="201">
        <v>0.01</v>
      </c>
      <c r="I1660" s="201">
        <f t="shared" si="106"/>
        <v>3.15E-2</v>
      </c>
      <c r="J1660" s="197"/>
    </row>
    <row r="1661" spans="1:10" ht="12.75" customHeight="1">
      <c r="A1661" s="201">
        <v>70</v>
      </c>
      <c r="B1661" s="199" t="s">
        <v>13</v>
      </c>
      <c r="C1661" s="207" t="s">
        <v>737</v>
      </c>
      <c r="D1661" s="207" t="s">
        <v>731</v>
      </c>
      <c r="E1661" s="204" t="s">
        <v>992</v>
      </c>
      <c r="F1661" s="204" t="s">
        <v>849</v>
      </c>
      <c r="G1661" s="202">
        <v>0</v>
      </c>
      <c r="H1661" s="201">
        <v>7.5</v>
      </c>
      <c r="I1661" s="201">
        <f t="shared" si="106"/>
        <v>0</v>
      </c>
      <c r="J1661" s="197"/>
    </row>
    <row r="1662" spans="1:10" ht="12.75" customHeight="1">
      <c r="A1662" s="201"/>
      <c r="B1662" s="199"/>
      <c r="C1662" s="207"/>
      <c r="D1662" s="207"/>
      <c r="E1662" s="204"/>
      <c r="F1662" s="204" t="s">
        <v>850</v>
      </c>
      <c r="G1662" s="202">
        <v>0</v>
      </c>
      <c r="H1662" s="201">
        <v>0.01</v>
      </c>
      <c r="I1662" s="201">
        <f t="shared" si="106"/>
        <v>0</v>
      </c>
      <c r="J1662" s="197"/>
    </row>
    <row r="1663" spans="1:10" ht="12.75" customHeight="1">
      <c r="A1663" s="201"/>
      <c r="B1663" s="199"/>
      <c r="C1663" s="207"/>
      <c r="D1663" s="207"/>
      <c r="E1663" s="204"/>
      <c r="F1663" s="204" t="s">
        <v>851</v>
      </c>
      <c r="G1663" s="202">
        <v>0</v>
      </c>
      <c r="H1663" s="201">
        <v>7.5</v>
      </c>
      <c r="I1663" s="201">
        <f t="shared" si="106"/>
        <v>0</v>
      </c>
      <c r="J1663" s="197"/>
    </row>
    <row r="1664" spans="1:10" ht="12.75" customHeight="1">
      <c r="A1664" s="201"/>
      <c r="B1664" s="199"/>
      <c r="C1664" s="207"/>
      <c r="D1664" s="207"/>
      <c r="E1664" s="51"/>
      <c r="F1664" s="204" t="s">
        <v>852</v>
      </c>
      <c r="G1664" s="202">
        <v>0</v>
      </c>
      <c r="H1664" s="201">
        <v>0.5</v>
      </c>
      <c r="I1664" s="201">
        <f t="shared" si="106"/>
        <v>0</v>
      </c>
      <c r="J1664" s="197"/>
    </row>
    <row r="1665" spans="1:10" ht="12.75" customHeight="1">
      <c r="A1665" s="201"/>
      <c r="B1665" s="199"/>
      <c r="C1665" s="207"/>
      <c r="D1665" s="207"/>
      <c r="E1665" s="51"/>
      <c r="F1665" s="204" t="s">
        <v>853</v>
      </c>
      <c r="G1665" s="202">
        <v>0</v>
      </c>
      <c r="H1665" s="201">
        <v>0.5</v>
      </c>
      <c r="I1665" s="201">
        <f t="shared" si="106"/>
        <v>0</v>
      </c>
      <c r="J1665" s="197"/>
    </row>
    <row r="1666" spans="1:10" ht="12.75" customHeight="1">
      <c r="A1666" s="201"/>
      <c r="B1666" s="199"/>
      <c r="C1666" s="207"/>
      <c r="D1666" s="207"/>
      <c r="E1666" s="51"/>
      <c r="F1666" s="204" t="s">
        <v>854</v>
      </c>
      <c r="G1666" s="202">
        <v>0</v>
      </c>
      <c r="H1666" s="201">
        <v>0.25</v>
      </c>
      <c r="I1666" s="201">
        <f t="shared" si="106"/>
        <v>0</v>
      </c>
      <c r="J1666" s="197"/>
    </row>
    <row r="1667" spans="1:10" ht="12.75" customHeight="1">
      <c r="A1667" s="201"/>
      <c r="B1667" s="199"/>
      <c r="C1667" s="207"/>
      <c r="D1667" s="207"/>
      <c r="E1667" s="51"/>
      <c r="F1667" s="204" t="s">
        <v>993</v>
      </c>
      <c r="G1667" s="202">
        <v>375</v>
      </c>
      <c r="H1667" s="201">
        <v>0.01</v>
      </c>
      <c r="I1667" s="201">
        <f t="shared" si="106"/>
        <v>3.7499999999999999E-2</v>
      </c>
      <c r="J1667" s="197"/>
    </row>
    <row r="1668" spans="1:10" ht="12.75" customHeight="1">
      <c r="A1668" s="201">
        <v>71</v>
      </c>
      <c r="B1668" s="199" t="s">
        <v>13</v>
      </c>
      <c r="C1668" s="207" t="s">
        <v>737</v>
      </c>
      <c r="D1668" s="207" t="s">
        <v>731</v>
      </c>
      <c r="E1668" s="204" t="s">
        <v>994</v>
      </c>
      <c r="F1668" s="204" t="s">
        <v>849</v>
      </c>
      <c r="G1668" s="202">
        <v>0</v>
      </c>
      <c r="H1668" s="201">
        <v>7.5</v>
      </c>
      <c r="I1668" s="201">
        <f t="shared" si="106"/>
        <v>0</v>
      </c>
      <c r="J1668" s="197"/>
    </row>
    <row r="1669" spans="1:10" ht="12.75" customHeight="1">
      <c r="A1669" s="201"/>
      <c r="B1669" s="199"/>
      <c r="C1669" s="207"/>
      <c r="D1669" s="207"/>
      <c r="E1669" s="204"/>
      <c r="F1669" s="204" t="s">
        <v>850</v>
      </c>
      <c r="G1669" s="202">
        <v>0</v>
      </c>
      <c r="H1669" s="201">
        <v>0.01</v>
      </c>
      <c r="I1669" s="201">
        <f t="shared" si="106"/>
        <v>0</v>
      </c>
      <c r="J1669" s="197"/>
    </row>
    <row r="1670" spans="1:10" ht="12.75" customHeight="1">
      <c r="A1670" s="201"/>
      <c r="B1670" s="199"/>
      <c r="C1670" s="207"/>
      <c r="D1670" s="207"/>
      <c r="E1670" s="204"/>
      <c r="F1670" s="204" t="s">
        <v>851</v>
      </c>
      <c r="G1670" s="202">
        <v>0</v>
      </c>
      <c r="H1670" s="201">
        <v>7.5</v>
      </c>
      <c r="I1670" s="201">
        <f t="shared" si="106"/>
        <v>0</v>
      </c>
      <c r="J1670" s="197"/>
    </row>
    <row r="1671" spans="1:10" ht="12.75" customHeight="1">
      <c r="A1671" s="201"/>
      <c r="B1671" s="199"/>
      <c r="C1671" s="207"/>
      <c r="D1671" s="207"/>
      <c r="E1671" s="51"/>
      <c r="F1671" s="204" t="s">
        <v>852</v>
      </c>
      <c r="G1671" s="202">
        <v>0</v>
      </c>
      <c r="H1671" s="201">
        <v>0.5</v>
      </c>
      <c r="I1671" s="201">
        <f t="shared" si="106"/>
        <v>0</v>
      </c>
      <c r="J1671" s="197"/>
    </row>
    <row r="1672" spans="1:10" ht="12.75" customHeight="1">
      <c r="A1672" s="201"/>
      <c r="B1672" s="199"/>
      <c r="C1672" s="207"/>
      <c r="D1672" s="207"/>
      <c r="E1672" s="51"/>
      <c r="F1672" s="204" t="s">
        <v>853</v>
      </c>
      <c r="G1672" s="202">
        <v>0</v>
      </c>
      <c r="H1672" s="201">
        <v>0.5</v>
      </c>
      <c r="I1672" s="201">
        <f t="shared" si="106"/>
        <v>0</v>
      </c>
      <c r="J1672" s="197"/>
    </row>
    <row r="1673" spans="1:10" ht="12.75" customHeight="1">
      <c r="A1673" s="201"/>
      <c r="B1673" s="199"/>
      <c r="C1673" s="207"/>
      <c r="D1673" s="207"/>
      <c r="E1673" s="51"/>
      <c r="F1673" s="204" t="s">
        <v>854</v>
      </c>
      <c r="G1673" s="202">
        <v>0</v>
      </c>
      <c r="H1673" s="201">
        <v>0.25</v>
      </c>
      <c r="I1673" s="201">
        <f t="shared" si="106"/>
        <v>0</v>
      </c>
      <c r="J1673" s="197"/>
    </row>
    <row r="1674" spans="1:10" ht="12.75" customHeight="1">
      <c r="A1674" s="201"/>
      <c r="B1674" s="199"/>
      <c r="C1674" s="207"/>
      <c r="D1674" s="207"/>
      <c r="E1674" s="51"/>
      <c r="F1674" s="204" t="s">
        <v>995</v>
      </c>
      <c r="G1674" s="202">
        <v>434</v>
      </c>
      <c r="H1674" s="201">
        <v>0.01</v>
      </c>
      <c r="I1674" s="201">
        <f t="shared" si="106"/>
        <v>4.3400000000000001E-2</v>
      </c>
      <c r="J1674" s="197"/>
    </row>
    <row r="1675" spans="1:10" ht="12.75" customHeight="1">
      <c r="A1675" s="201">
        <v>72</v>
      </c>
      <c r="B1675" s="199" t="s">
        <v>13</v>
      </c>
      <c r="C1675" s="207" t="s">
        <v>737</v>
      </c>
      <c r="D1675" s="207" t="s">
        <v>731</v>
      </c>
      <c r="E1675" s="202" t="s">
        <v>996</v>
      </c>
      <c r="F1675" s="204" t="s">
        <v>849</v>
      </c>
      <c r="G1675" s="202">
        <v>0</v>
      </c>
      <c r="H1675" s="201">
        <v>7.5</v>
      </c>
      <c r="I1675" s="201">
        <f t="shared" si="106"/>
        <v>0</v>
      </c>
      <c r="J1675" s="197"/>
    </row>
    <row r="1676" spans="1:10" ht="12.75" customHeight="1">
      <c r="A1676" s="201"/>
      <c r="B1676" s="199"/>
      <c r="C1676" s="207"/>
      <c r="D1676" s="207"/>
      <c r="E1676" s="202"/>
      <c r="F1676" s="204" t="s">
        <v>850</v>
      </c>
      <c r="G1676" s="202">
        <v>0</v>
      </c>
      <c r="H1676" s="201">
        <v>0.01</v>
      </c>
      <c r="I1676" s="201">
        <f t="shared" si="106"/>
        <v>0</v>
      </c>
      <c r="J1676" s="197"/>
    </row>
    <row r="1677" spans="1:10" ht="12.75" customHeight="1">
      <c r="A1677" s="201"/>
      <c r="B1677" s="199"/>
      <c r="C1677" s="207"/>
      <c r="D1677" s="207"/>
      <c r="E1677" s="202"/>
      <c r="F1677" s="204" t="s">
        <v>851</v>
      </c>
      <c r="G1677" s="202">
        <v>0</v>
      </c>
      <c r="H1677" s="201">
        <v>7.5</v>
      </c>
      <c r="I1677" s="201">
        <f t="shared" si="106"/>
        <v>0</v>
      </c>
      <c r="J1677" s="197"/>
    </row>
    <row r="1678" spans="1:10" ht="12.75" customHeight="1">
      <c r="A1678" s="201"/>
      <c r="B1678" s="199"/>
      <c r="C1678" s="207"/>
      <c r="D1678" s="207"/>
      <c r="E1678" s="51"/>
      <c r="F1678" s="204" t="s">
        <v>852</v>
      </c>
      <c r="G1678" s="202">
        <v>0</v>
      </c>
      <c r="H1678" s="201">
        <v>0.5</v>
      </c>
      <c r="I1678" s="201">
        <f t="shared" si="106"/>
        <v>0</v>
      </c>
      <c r="J1678" s="197"/>
    </row>
    <row r="1679" spans="1:10" ht="12.75" customHeight="1">
      <c r="A1679" s="201"/>
      <c r="B1679" s="199"/>
      <c r="C1679" s="207"/>
      <c r="D1679" s="207"/>
      <c r="E1679" s="51"/>
      <c r="F1679" s="204" t="s">
        <v>853</v>
      </c>
      <c r="G1679" s="202">
        <v>0</v>
      </c>
      <c r="H1679" s="201">
        <v>0.5</v>
      </c>
      <c r="I1679" s="201">
        <f t="shared" si="106"/>
        <v>0</v>
      </c>
      <c r="J1679" s="197"/>
    </row>
    <row r="1680" spans="1:10" ht="12.75" customHeight="1">
      <c r="A1680" s="201"/>
      <c r="B1680" s="199"/>
      <c r="C1680" s="207"/>
      <c r="D1680" s="207"/>
      <c r="E1680" s="51"/>
      <c r="F1680" s="204" t="s">
        <v>854</v>
      </c>
      <c r="G1680" s="202">
        <v>0</v>
      </c>
      <c r="H1680" s="201">
        <v>0.25</v>
      </c>
      <c r="I1680" s="201">
        <f t="shared" si="106"/>
        <v>0</v>
      </c>
      <c r="J1680" s="197"/>
    </row>
    <row r="1681" spans="1:10" ht="12.75" customHeight="1">
      <c r="A1681" s="201"/>
      <c r="B1681" s="199"/>
      <c r="C1681" s="207"/>
      <c r="D1681" s="207"/>
      <c r="E1681" s="51"/>
      <c r="F1681" s="204" t="s">
        <v>997</v>
      </c>
      <c r="G1681" s="202">
        <v>0</v>
      </c>
      <c r="H1681" s="201">
        <v>0.01</v>
      </c>
      <c r="I1681" s="201">
        <f t="shared" si="106"/>
        <v>0</v>
      </c>
      <c r="J1681" s="197"/>
    </row>
    <row r="1682" spans="1:10" ht="12.75" customHeight="1">
      <c r="A1682" s="201">
        <v>73</v>
      </c>
      <c r="B1682" s="199" t="s">
        <v>13</v>
      </c>
      <c r="C1682" s="207" t="s">
        <v>737</v>
      </c>
      <c r="D1682" s="207" t="s">
        <v>731</v>
      </c>
      <c r="E1682" s="202" t="s">
        <v>998</v>
      </c>
      <c r="F1682" s="204" t="s">
        <v>849</v>
      </c>
      <c r="G1682" s="202">
        <v>0</v>
      </c>
      <c r="H1682" s="201">
        <v>7.5</v>
      </c>
      <c r="I1682" s="201">
        <f t="shared" si="106"/>
        <v>0</v>
      </c>
      <c r="J1682" s="197"/>
    </row>
    <row r="1683" spans="1:10" ht="12.75" customHeight="1">
      <c r="A1683" s="201"/>
      <c r="B1683" s="199"/>
      <c r="C1683" s="207"/>
      <c r="D1683" s="207"/>
      <c r="E1683" s="202"/>
      <c r="F1683" s="204" t="s">
        <v>850</v>
      </c>
      <c r="G1683" s="202">
        <v>0</v>
      </c>
      <c r="H1683" s="201">
        <v>0.01</v>
      </c>
      <c r="I1683" s="201">
        <f t="shared" si="106"/>
        <v>0</v>
      </c>
      <c r="J1683" s="197"/>
    </row>
    <row r="1684" spans="1:10" ht="12.75" customHeight="1">
      <c r="A1684" s="201"/>
      <c r="B1684" s="199"/>
      <c r="C1684" s="207"/>
      <c r="D1684" s="207"/>
      <c r="E1684" s="202"/>
      <c r="F1684" s="204" t="s">
        <v>851</v>
      </c>
      <c r="G1684" s="202">
        <v>0</v>
      </c>
      <c r="H1684" s="201">
        <v>7.5</v>
      </c>
      <c r="I1684" s="201">
        <f t="shared" si="106"/>
        <v>0</v>
      </c>
      <c r="J1684" s="197"/>
    </row>
    <row r="1685" spans="1:10" ht="12.75" customHeight="1">
      <c r="A1685" s="201"/>
      <c r="B1685" s="199"/>
      <c r="C1685" s="207"/>
      <c r="D1685" s="207"/>
      <c r="E1685" s="51"/>
      <c r="F1685" s="204" t="s">
        <v>852</v>
      </c>
      <c r="G1685" s="202">
        <v>0</v>
      </c>
      <c r="H1685" s="201">
        <v>0.5</v>
      </c>
      <c r="I1685" s="201">
        <f t="shared" si="106"/>
        <v>0</v>
      </c>
      <c r="J1685" s="197"/>
    </row>
    <row r="1686" spans="1:10" ht="12.75" customHeight="1">
      <c r="A1686" s="201"/>
      <c r="B1686" s="199"/>
      <c r="C1686" s="207"/>
      <c r="D1686" s="207"/>
      <c r="E1686" s="51"/>
      <c r="F1686" s="204" t="s">
        <v>853</v>
      </c>
      <c r="G1686" s="202">
        <v>0</v>
      </c>
      <c r="H1686" s="201">
        <v>0.5</v>
      </c>
      <c r="I1686" s="201">
        <f t="shared" si="106"/>
        <v>0</v>
      </c>
      <c r="J1686" s="197"/>
    </row>
    <row r="1687" spans="1:10" ht="12.75" customHeight="1">
      <c r="A1687" s="201"/>
      <c r="B1687" s="199"/>
      <c r="C1687" s="207"/>
      <c r="D1687" s="207"/>
      <c r="E1687" s="51"/>
      <c r="F1687" s="204" t="s">
        <v>854</v>
      </c>
      <c r="G1687" s="202">
        <v>0</v>
      </c>
      <c r="H1687" s="201">
        <v>0.25</v>
      </c>
      <c r="I1687" s="201">
        <f t="shared" si="106"/>
        <v>0</v>
      </c>
      <c r="J1687" s="197"/>
    </row>
    <row r="1688" spans="1:10" ht="12.75" customHeight="1">
      <c r="A1688" s="201"/>
      <c r="B1688" s="199"/>
      <c r="C1688" s="207"/>
      <c r="D1688" s="207"/>
      <c r="E1688" s="51"/>
      <c r="F1688" s="204" t="s">
        <v>999</v>
      </c>
      <c r="G1688" s="202">
        <v>600</v>
      </c>
      <c r="H1688" s="201">
        <v>0.01</v>
      </c>
      <c r="I1688" s="201">
        <f t="shared" si="106"/>
        <v>0.06</v>
      </c>
      <c r="J1688" s="197"/>
    </row>
    <row r="1689" spans="1:10" ht="12.75" customHeight="1">
      <c r="A1689" s="201">
        <v>74</v>
      </c>
      <c r="B1689" s="199" t="s">
        <v>13</v>
      </c>
      <c r="C1689" s="207" t="s">
        <v>737</v>
      </c>
      <c r="D1689" s="207" t="s">
        <v>731</v>
      </c>
      <c r="E1689" s="202" t="s">
        <v>1000</v>
      </c>
      <c r="F1689" s="204" t="s">
        <v>849</v>
      </c>
      <c r="G1689" s="202">
        <v>0</v>
      </c>
      <c r="H1689" s="201">
        <v>7.5</v>
      </c>
      <c r="I1689" s="201">
        <f t="shared" si="106"/>
        <v>0</v>
      </c>
      <c r="J1689" s="197"/>
    </row>
    <row r="1690" spans="1:10" ht="12.75" customHeight="1">
      <c r="A1690" s="201"/>
      <c r="B1690" s="199"/>
      <c r="C1690" s="207"/>
      <c r="D1690" s="207"/>
      <c r="E1690" s="202"/>
      <c r="F1690" s="204" t="s">
        <v>850</v>
      </c>
      <c r="G1690" s="202">
        <v>0</v>
      </c>
      <c r="H1690" s="201">
        <v>0.01</v>
      </c>
      <c r="I1690" s="201">
        <f t="shared" si="106"/>
        <v>0</v>
      </c>
      <c r="J1690" s="197"/>
    </row>
    <row r="1691" spans="1:10" ht="12.75" customHeight="1">
      <c r="A1691" s="201"/>
      <c r="B1691" s="199"/>
      <c r="C1691" s="207"/>
      <c r="D1691" s="207"/>
      <c r="E1691" s="202"/>
      <c r="F1691" s="204" t="s">
        <v>851</v>
      </c>
      <c r="G1691" s="202">
        <v>0</v>
      </c>
      <c r="H1691" s="201">
        <v>7.5</v>
      </c>
      <c r="I1691" s="201">
        <f t="shared" si="106"/>
        <v>0</v>
      </c>
      <c r="J1691" s="197"/>
    </row>
    <row r="1692" spans="1:10" ht="12.75" customHeight="1">
      <c r="A1692" s="201"/>
      <c r="B1692" s="199"/>
      <c r="C1692" s="207"/>
      <c r="D1692" s="207"/>
      <c r="E1692" s="51"/>
      <c r="F1692" s="204" t="s">
        <v>852</v>
      </c>
      <c r="G1692" s="202">
        <v>0</v>
      </c>
      <c r="H1692" s="201">
        <v>0.5</v>
      </c>
      <c r="I1692" s="201">
        <f t="shared" si="106"/>
        <v>0</v>
      </c>
      <c r="J1692" s="197"/>
    </row>
    <row r="1693" spans="1:10" ht="12.75" customHeight="1">
      <c r="A1693" s="201"/>
      <c r="B1693" s="199"/>
      <c r="C1693" s="207"/>
      <c r="D1693" s="207"/>
      <c r="E1693" s="51"/>
      <c r="F1693" s="204" t="s">
        <v>853</v>
      </c>
      <c r="G1693" s="202">
        <v>0</v>
      </c>
      <c r="H1693" s="201">
        <v>0.5</v>
      </c>
      <c r="I1693" s="201">
        <f t="shared" si="106"/>
        <v>0</v>
      </c>
      <c r="J1693" s="197"/>
    </row>
    <row r="1694" spans="1:10" ht="12.75" customHeight="1">
      <c r="A1694" s="201"/>
      <c r="B1694" s="199"/>
      <c r="C1694" s="207"/>
      <c r="D1694" s="207"/>
      <c r="E1694" s="51"/>
      <c r="F1694" s="204" t="s">
        <v>854</v>
      </c>
      <c r="G1694" s="202">
        <v>0</v>
      </c>
      <c r="H1694" s="201">
        <v>0.25</v>
      </c>
      <c r="I1694" s="201">
        <f t="shared" si="106"/>
        <v>0</v>
      </c>
      <c r="J1694" s="197"/>
    </row>
    <row r="1695" spans="1:10" ht="12.75" customHeight="1">
      <c r="A1695" s="201"/>
      <c r="B1695" s="199"/>
      <c r="C1695" s="207"/>
      <c r="D1695" s="207"/>
      <c r="E1695" s="51"/>
      <c r="F1695" s="204" t="s">
        <v>1001</v>
      </c>
      <c r="G1695" s="202">
        <v>350</v>
      </c>
      <c r="H1695" s="201">
        <v>0.01</v>
      </c>
      <c r="I1695" s="201">
        <f t="shared" si="106"/>
        <v>3.5000000000000003E-2</v>
      </c>
      <c r="J1695" s="197"/>
    </row>
    <row r="1696" spans="1:10" ht="12.75" customHeight="1">
      <c r="A1696" s="201">
        <v>75</v>
      </c>
      <c r="B1696" s="199" t="s">
        <v>13</v>
      </c>
      <c r="C1696" s="207" t="s">
        <v>737</v>
      </c>
      <c r="D1696" s="207" t="s">
        <v>731</v>
      </c>
      <c r="E1696" s="202" t="s">
        <v>1002</v>
      </c>
      <c r="F1696" s="204" t="s">
        <v>849</v>
      </c>
      <c r="G1696" s="202">
        <v>0</v>
      </c>
      <c r="H1696" s="201">
        <v>7.5</v>
      </c>
      <c r="I1696" s="201">
        <f t="shared" si="106"/>
        <v>0</v>
      </c>
      <c r="J1696" s="197"/>
    </row>
    <row r="1697" spans="1:10" ht="12.75" customHeight="1">
      <c r="A1697" s="201"/>
      <c r="B1697" s="199"/>
      <c r="C1697" s="207"/>
      <c r="D1697" s="207"/>
      <c r="E1697" s="202"/>
      <c r="F1697" s="204" t="s">
        <v>850</v>
      </c>
      <c r="G1697" s="202">
        <v>0</v>
      </c>
      <c r="H1697" s="201">
        <v>0.01</v>
      </c>
      <c r="I1697" s="201">
        <f t="shared" si="106"/>
        <v>0</v>
      </c>
      <c r="J1697" s="197"/>
    </row>
    <row r="1698" spans="1:10" ht="12.75" customHeight="1">
      <c r="A1698" s="201"/>
      <c r="B1698" s="199"/>
      <c r="C1698" s="207"/>
      <c r="D1698" s="207"/>
      <c r="E1698" s="202"/>
      <c r="F1698" s="204" t="s">
        <v>851</v>
      </c>
      <c r="G1698" s="202">
        <v>0</v>
      </c>
      <c r="H1698" s="201">
        <v>7.5</v>
      </c>
      <c r="I1698" s="201">
        <f t="shared" si="106"/>
        <v>0</v>
      </c>
      <c r="J1698" s="197"/>
    </row>
    <row r="1699" spans="1:10" ht="12.75" customHeight="1">
      <c r="A1699" s="201"/>
      <c r="B1699" s="199"/>
      <c r="C1699" s="207"/>
      <c r="D1699" s="207"/>
      <c r="E1699" s="51"/>
      <c r="F1699" s="204" t="s">
        <v>852</v>
      </c>
      <c r="G1699" s="202">
        <v>0</v>
      </c>
      <c r="H1699" s="201">
        <v>0.5</v>
      </c>
      <c r="I1699" s="201">
        <f t="shared" si="106"/>
        <v>0</v>
      </c>
      <c r="J1699" s="197"/>
    </row>
    <row r="1700" spans="1:10" ht="12.75" customHeight="1">
      <c r="A1700" s="201"/>
      <c r="B1700" s="199"/>
      <c r="C1700" s="207"/>
      <c r="D1700" s="207"/>
      <c r="E1700" s="51"/>
      <c r="F1700" s="204" t="s">
        <v>853</v>
      </c>
      <c r="G1700" s="202">
        <v>0</v>
      </c>
      <c r="H1700" s="201">
        <v>0.5</v>
      </c>
      <c r="I1700" s="201">
        <f t="shared" si="106"/>
        <v>0</v>
      </c>
      <c r="J1700" s="197"/>
    </row>
    <row r="1701" spans="1:10" ht="12.75" customHeight="1">
      <c r="A1701" s="201"/>
      <c r="B1701" s="199"/>
      <c r="C1701" s="207"/>
      <c r="D1701" s="207"/>
      <c r="E1701" s="51"/>
      <c r="F1701" s="204" t="s">
        <v>854</v>
      </c>
      <c r="G1701" s="202">
        <v>0</v>
      </c>
      <c r="H1701" s="201">
        <v>0.25</v>
      </c>
      <c r="I1701" s="201">
        <f t="shared" si="106"/>
        <v>0</v>
      </c>
      <c r="J1701" s="197"/>
    </row>
    <row r="1702" spans="1:10" ht="12.75" customHeight="1">
      <c r="A1702" s="201"/>
      <c r="B1702" s="199"/>
      <c r="C1702" s="207"/>
      <c r="D1702" s="207"/>
      <c r="E1702" s="51"/>
      <c r="F1702" s="204" t="s">
        <v>1003</v>
      </c>
      <c r="G1702" s="202">
        <v>550</v>
      </c>
      <c r="H1702" s="201">
        <v>0.01</v>
      </c>
      <c r="I1702" s="201">
        <f t="shared" si="106"/>
        <v>5.5E-2</v>
      </c>
      <c r="J1702" s="197"/>
    </row>
    <row r="1703" spans="1:10" ht="12.75" customHeight="1">
      <c r="A1703" s="201">
        <v>76</v>
      </c>
      <c r="B1703" s="199" t="s">
        <v>13</v>
      </c>
      <c r="C1703" s="207" t="s">
        <v>737</v>
      </c>
      <c r="D1703" s="207" t="s">
        <v>731</v>
      </c>
      <c r="E1703" s="202" t="s">
        <v>1004</v>
      </c>
      <c r="F1703" s="204" t="s">
        <v>849</v>
      </c>
      <c r="G1703" s="202">
        <v>0</v>
      </c>
      <c r="H1703" s="201">
        <v>7.5</v>
      </c>
      <c r="I1703" s="201">
        <f t="shared" si="106"/>
        <v>0</v>
      </c>
      <c r="J1703" s="197"/>
    </row>
    <row r="1704" spans="1:10" ht="12.75" customHeight="1">
      <c r="A1704" s="201"/>
      <c r="B1704" s="199"/>
      <c r="C1704" s="207"/>
      <c r="D1704" s="207"/>
      <c r="E1704" s="202"/>
      <c r="F1704" s="204" t="s">
        <v>850</v>
      </c>
      <c r="G1704" s="202">
        <v>0</v>
      </c>
      <c r="H1704" s="201">
        <v>0.01</v>
      </c>
      <c r="I1704" s="201">
        <f t="shared" si="106"/>
        <v>0</v>
      </c>
      <c r="J1704" s="197"/>
    </row>
    <row r="1705" spans="1:10" ht="12.75" customHeight="1">
      <c r="A1705" s="201"/>
      <c r="B1705" s="199"/>
      <c r="C1705" s="207"/>
      <c r="D1705" s="207"/>
      <c r="E1705" s="202"/>
      <c r="F1705" s="204" t="s">
        <v>851</v>
      </c>
      <c r="G1705" s="202">
        <v>0</v>
      </c>
      <c r="H1705" s="201">
        <v>7.5</v>
      </c>
      <c r="I1705" s="201">
        <f t="shared" si="106"/>
        <v>0</v>
      </c>
      <c r="J1705" s="197"/>
    </row>
    <row r="1706" spans="1:10" ht="12.75" customHeight="1">
      <c r="A1706" s="201"/>
      <c r="B1706" s="199"/>
      <c r="C1706" s="207"/>
      <c r="D1706" s="207"/>
      <c r="E1706" s="51"/>
      <c r="F1706" s="204" t="s">
        <v>852</v>
      </c>
      <c r="G1706" s="202">
        <v>0</v>
      </c>
      <c r="H1706" s="201">
        <v>0.5</v>
      </c>
      <c r="I1706" s="201">
        <f t="shared" si="106"/>
        <v>0</v>
      </c>
      <c r="J1706" s="197"/>
    </row>
    <row r="1707" spans="1:10" ht="12.75" customHeight="1">
      <c r="A1707" s="201"/>
      <c r="B1707" s="199"/>
      <c r="C1707" s="207"/>
      <c r="D1707" s="207"/>
      <c r="E1707" s="51"/>
      <c r="F1707" s="204" t="s">
        <v>853</v>
      </c>
      <c r="G1707" s="202">
        <v>0</v>
      </c>
      <c r="H1707" s="201">
        <v>0.5</v>
      </c>
      <c r="I1707" s="201">
        <f t="shared" si="106"/>
        <v>0</v>
      </c>
      <c r="J1707" s="197"/>
    </row>
    <row r="1708" spans="1:10" ht="12.75" customHeight="1">
      <c r="A1708" s="201"/>
      <c r="B1708" s="199"/>
      <c r="C1708" s="207"/>
      <c r="D1708" s="207"/>
      <c r="E1708" s="51"/>
      <c r="F1708" s="204" t="s">
        <v>854</v>
      </c>
      <c r="G1708" s="202">
        <v>0</v>
      </c>
      <c r="H1708" s="201">
        <v>0.25</v>
      </c>
      <c r="I1708" s="201">
        <f t="shared" si="106"/>
        <v>0</v>
      </c>
      <c r="J1708" s="197"/>
    </row>
    <row r="1709" spans="1:10" ht="12.75" customHeight="1">
      <c r="A1709" s="201"/>
      <c r="B1709" s="199"/>
      <c r="C1709" s="207"/>
      <c r="D1709" s="207"/>
      <c r="E1709" s="51"/>
      <c r="F1709" s="204" t="s">
        <v>1005</v>
      </c>
      <c r="G1709" s="202">
        <v>450</v>
      </c>
      <c r="H1709" s="201">
        <v>0.01</v>
      </c>
      <c r="I1709" s="201">
        <f t="shared" si="106"/>
        <v>4.4999999999999998E-2</v>
      </c>
      <c r="J1709" s="197"/>
    </row>
    <row r="1710" spans="1:10" ht="12.75" customHeight="1">
      <c r="A1710" s="201">
        <v>77</v>
      </c>
      <c r="B1710" s="199" t="s">
        <v>13</v>
      </c>
      <c r="C1710" s="207" t="s">
        <v>737</v>
      </c>
      <c r="D1710" s="207" t="s">
        <v>731</v>
      </c>
      <c r="E1710" s="202" t="s">
        <v>1006</v>
      </c>
      <c r="F1710" s="204" t="s">
        <v>849</v>
      </c>
      <c r="G1710" s="202">
        <v>0</v>
      </c>
      <c r="H1710" s="201">
        <v>7.5</v>
      </c>
      <c r="I1710" s="201">
        <f t="shared" si="106"/>
        <v>0</v>
      </c>
      <c r="J1710" s="197"/>
    </row>
    <row r="1711" spans="1:10" ht="12.75" customHeight="1">
      <c r="A1711" s="201"/>
      <c r="B1711" s="199"/>
      <c r="C1711" s="207"/>
      <c r="D1711" s="207"/>
      <c r="E1711" s="202"/>
      <c r="F1711" s="204" t="s">
        <v>850</v>
      </c>
      <c r="G1711" s="202">
        <v>0</v>
      </c>
      <c r="H1711" s="201">
        <v>0.01</v>
      </c>
      <c r="I1711" s="201">
        <f t="shared" si="106"/>
        <v>0</v>
      </c>
      <c r="J1711" s="197"/>
    </row>
    <row r="1712" spans="1:10" ht="12.75" customHeight="1">
      <c r="A1712" s="201"/>
      <c r="B1712" s="199"/>
      <c r="C1712" s="207"/>
      <c r="D1712" s="207"/>
      <c r="E1712" s="202"/>
      <c r="F1712" s="204" t="s">
        <v>851</v>
      </c>
      <c r="G1712" s="202">
        <v>0</v>
      </c>
      <c r="H1712" s="201">
        <v>7.5</v>
      </c>
      <c r="I1712" s="201">
        <f t="shared" si="106"/>
        <v>0</v>
      </c>
      <c r="J1712" s="197"/>
    </row>
    <row r="1713" spans="1:10" ht="12.75" customHeight="1">
      <c r="A1713" s="201"/>
      <c r="B1713" s="199"/>
      <c r="C1713" s="207"/>
      <c r="D1713" s="207"/>
      <c r="E1713" s="51"/>
      <c r="F1713" s="204" t="s">
        <v>852</v>
      </c>
      <c r="G1713" s="202">
        <v>0</v>
      </c>
      <c r="H1713" s="201">
        <v>0.5</v>
      </c>
      <c r="I1713" s="201">
        <f t="shared" si="106"/>
        <v>0</v>
      </c>
      <c r="J1713" s="197"/>
    </row>
    <row r="1714" spans="1:10" ht="12.75" customHeight="1">
      <c r="A1714" s="201"/>
      <c r="B1714" s="199"/>
      <c r="C1714" s="207"/>
      <c r="D1714" s="207"/>
      <c r="E1714" s="51"/>
      <c r="F1714" s="204" t="s">
        <v>853</v>
      </c>
      <c r="G1714" s="202">
        <v>0</v>
      </c>
      <c r="H1714" s="201">
        <v>0.5</v>
      </c>
      <c r="I1714" s="201">
        <f t="shared" si="106"/>
        <v>0</v>
      </c>
      <c r="J1714" s="197"/>
    </row>
    <row r="1715" spans="1:10" ht="12.75" customHeight="1">
      <c r="A1715" s="201"/>
      <c r="B1715" s="199"/>
      <c r="C1715" s="207"/>
      <c r="D1715" s="207"/>
      <c r="E1715" s="51"/>
      <c r="F1715" s="204" t="s">
        <v>854</v>
      </c>
      <c r="G1715" s="202">
        <v>0</v>
      </c>
      <c r="H1715" s="201">
        <v>0.25</v>
      </c>
      <c r="I1715" s="201">
        <f t="shared" si="106"/>
        <v>0</v>
      </c>
      <c r="J1715" s="197"/>
    </row>
    <row r="1716" spans="1:10" ht="12.75" customHeight="1">
      <c r="A1716" s="201"/>
      <c r="B1716" s="199"/>
      <c r="C1716" s="207"/>
      <c r="D1716" s="207"/>
      <c r="E1716" s="51"/>
      <c r="F1716" s="204" t="s">
        <v>1007</v>
      </c>
      <c r="G1716" s="202">
        <v>350</v>
      </c>
      <c r="H1716" s="201">
        <v>0.01</v>
      </c>
      <c r="I1716" s="201">
        <f t="shared" si="106"/>
        <v>3.5000000000000003E-2</v>
      </c>
      <c r="J1716" s="197"/>
    </row>
    <row r="1717" spans="1:10" ht="12.75" customHeight="1">
      <c r="A1717" s="201">
        <v>78</v>
      </c>
      <c r="B1717" s="199" t="s">
        <v>13</v>
      </c>
      <c r="C1717" s="207" t="s">
        <v>737</v>
      </c>
      <c r="D1717" s="207" t="s">
        <v>731</v>
      </c>
      <c r="E1717" s="202" t="s">
        <v>1008</v>
      </c>
      <c r="F1717" s="204" t="s">
        <v>849</v>
      </c>
      <c r="G1717" s="202">
        <v>0</v>
      </c>
      <c r="H1717" s="201">
        <v>7.5</v>
      </c>
      <c r="I1717" s="201">
        <f t="shared" si="106"/>
        <v>0</v>
      </c>
      <c r="J1717" s="197"/>
    </row>
    <row r="1718" spans="1:10" ht="12.75" customHeight="1">
      <c r="A1718" s="201"/>
      <c r="B1718" s="199"/>
      <c r="C1718" s="207"/>
      <c r="D1718" s="207"/>
      <c r="E1718" s="202"/>
      <c r="F1718" s="204" t="s">
        <v>850</v>
      </c>
      <c r="G1718" s="202">
        <v>0</v>
      </c>
      <c r="H1718" s="201">
        <v>0.01</v>
      </c>
      <c r="I1718" s="201">
        <f t="shared" si="106"/>
        <v>0</v>
      </c>
      <c r="J1718" s="197"/>
    </row>
    <row r="1719" spans="1:10" ht="12.75" customHeight="1">
      <c r="A1719" s="201"/>
      <c r="B1719" s="199"/>
      <c r="C1719" s="207"/>
      <c r="D1719" s="207"/>
      <c r="E1719" s="202"/>
      <c r="F1719" s="204" t="s">
        <v>851</v>
      </c>
      <c r="G1719" s="202">
        <v>0</v>
      </c>
      <c r="H1719" s="201">
        <v>7.5</v>
      </c>
      <c r="I1719" s="201">
        <f t="shared" si="106"/>
        <v>0</v>
      </c>
      <c r="J1719" s="197"/>
    </row>
    <row r="1720" spans="1:10" ht="12.75" customHeight="1">
      <c r="A1720" s="201"/>
      <c r="B1720" s="199"/>
      <c r="C1720" s="207"/>
      <c r="D1720" s="207"/>
      <c r="E1720" s="51"/>
      <c r="F1720" s="204" t="s">
        <v>852</v>
      </c>
      <c r="G1720" s="202">
        <v>0</v>
      </c>
      <c r="H1720" s="201">
        <v>0.5</v>
      </c>
      <c r="I1720" s="201">
        <f t="shared" si="106"/>
        <v>0</v>
      </c>
      <c r="J1720" s="197"/>
    </row>
    <row r="1721" spans="1:10" ht="12.75" customHeight="1">
      <c r="A1721" s="201"/>
      <c r="B1721" s="199"/>
      <c r="C1721" s="207"/>
      <c r="D1721" s="207"/>
      <c r="E1721" s="51"/>
      <c r="F1721" s="204" t="s">
        <v>853</v>
      </c>
      <c r="G1721" s="202">
        <v>0</v>
      </c>
      <c r="H1721" s="201">
        <v>0.5</v>
      </c>
      <c r="I1721" s="201">
        <f t="shared" si="106"/>
        <v>0</v>
      </c>
      <c r="J1721" s="197"/>
    </row>
    <row r="1722" spans="1:10" ht="12.75" customHeight="1">
      <c r="A1722" s="201"/>
      <c r="B1722" s="199"/>
      <c r="C1722" s="207"/>
      <c r="D1722" s="207"/>
      <c r="E1722" s="51"/>
      <c r="F1722" s="204" t="s">
        <v>854</v>
      </c>
      <c r="G1722" s="202">
        <v>0</v>
      </c>
      <c r="H1722" s="201">
        <v>0.25</v>
      </c>
      <c r="I1722" s="201">
        <f t="shared" si="106"/>
        <v>0</v>
      </c>
      <c r="J1722" s="197"/>
    </row>
    <row r="1723" spans="1:10" ht="12.75" customHeight="1">
      <c r="A1723" s="201"/>
      <c r="B1723" s="199"/>
      <c r="C1723" s="207"/>
      <c r="D1723" s="207"/>
      <c r="E1723" s="51"/>
      <c r="F1723" s="204" t="s">
        <v>1009</v>
      </c>
      <c r="G1723" s="202">
        <v>500</v>
      </c>
      <c r="H1723" s="201">
        <v>0.01</v>
      </c>
      <c r="I1723" s="201">
        <f t="shared" si="106"/>
        <v>0.05</v>
      </c>
      <c r="J1723" s="197"/>
    </row>
    <row r="1724" spans="1:10" ht="12.75" customHeight="1">
      <c r="A1724" s="201">
        <v>79</v>
      </c>
      <c r="B1724" s="199" t="s">
        <v>13</v>
      </c>
      <c r="C1724" s="207" t="s">
        <v>737</v>
      </c>
      <c r="D1724" s="207" t="s">
        <v>731</v>
      </c>
      <c r="E1724" s="202" t="s">
        <v>1010</v>
      </c>
      <c r="F1724" s="204" t="s">
        <v>849</v>
      </c>
      <c r="G1724" s="202">
        <v>0</v>
      </c>
      <c r="H1724" s="201">
        <v>7.5</v>
      </c>
      <c r="I1724" s="201">
        <f t="shared" si="106"/>
        <v>0</v>
      </c>
      <c r="J1724" s="197"/>
    </row>
    <row r="1725" spans="1:10" ht="12.75" customHeight="1">
      <c r="A1725" s="201"/>
      <c r="B1725" s="199"/>
      <c r="C1725" s="207"/>
      <c r="D1725" s="207"/>
      <c r="E1725" s="202"/>
      <c r="F1725" s="204" t="s">
        <v>850</v>
      </c>
      <c r="G1725" s="202">
        <v>0</v>
      </c>
      <c r="H1725" s="201">
        <v>0.01</v>
      </c>
      <c r="I1725" s="201">
        <f t="shared" si="106"/>
        <v>0</v>
      </c>
      <c r="J1725" s="197"/>
    </row>
    <row r="1726" spans="1:10" ht="12.75" customHeight="1">
      <c r="A1726" s="201"/>
      <c r="B1726" s="199"/>
      <c r="C1726" s="207"/>
      <c r="D1726" s="207"/>
      <c r="E1726" s="202"/>
      <c r="F1726" s="204" t="s">
        <v>851</v>
      </c>
      <c r="G1726" s="202">
        <v>0</v>
      </c>
      <c r="H1726" s="201">
        <v>7.5</v>
      </c>
      <c r="I1726" s="201">
        <f t="shared" si="106"/>
        <v>0</v>
      </c>
      <c r="J1726" s="197"/>
    </row>
    <row r="1727" spans="1:10" ht="12.75" customHeight="1">
      <c r="A1727" s="201"/>
      <c r="B1727" s="199"/>
      <c r="C1727" s="207"/>
      <c r="D1727" s="207"/>
      <c r="E1727" s="51"/>
      <c r="F1727" s="204" t="s">
        <v>852</v>
      </c>
      <c r="G1727" s="202">
        <v>0</v>
      </c>
      <c r="H1727" s="201">
        <v>0.5</v>
      </c>
      <c r="I1727" s="201">
        <f t="shared" si="106"/>
        <v>0</v>
      </c>
      <c r="J1727" s="197"/>
    </row>
    <row r="1728" spans="1:10" ht="12.75" customHeight="1">
      <c r="A1728" s="201"/>
      <c r="B1728" s="199"/>
      <c r="C1728" s="207"/>
      <c r="D1728" s="207"/>
      <c r="E1728" s="51"/>
      <c r="F1728" s="204" t="s">
        <v>853</v>
      </c>
      <c r="G1728" s="202">
        <v>0</v>
      </c>
      <c r="H1728" s="201">
        <v>0.5</v>
      </c>
      <c r="I1728" s="201">
        <f t="shared" si="106"/>
        <v>0</v>
      </c>
      <c r="J1728" s="197"/>
    </row>
    <row r="1729" spans="1:10" ht="12.75" customHeight="1">
      <c r="A1729" s="201"/>
      <c r="B1729" s="199"/>
      <c r="C1729" s="207"/>
      <c r="D1729" s="207"/>
      <c r="E1729" s="51"/>
      <c r="F1729" s="204" t="s">
        <v>854</v>
      </c>
      <c r="G1729" s="202">
        <v>0</v>
      </c>
      <c r="H1729" s="201">
        <v>0.25</v>
      </c>
      <c r="I1729" s="201">
        <f t="shared" si="106"/>
        <v>0</v>
      </c>
      <c r="J1729" s="197"/>
    </row>
    <row r="1730" spans="1:10" ht="12.75" customHeight="1">
      <c r="A1730" s="201"/>
      <c r="B1730" s="199"/>
      <c r="C1730" s="207"/>
      <c r="D1730" s="207"/>
      <c r="E1730" s="51"/>
      <c r="F1730" s="204" t="s">
        <v>1011</v>
      </c>
      <c r="G1730" s="202">
        <v>670</v>
      </c>
      <c r="H1730" s="201">
        <v>0.01</v>
      </c>
      <c r="I1730" s="201">
        <f t="shared" si="106"/>
        <v>6.7000000000000004E-2</v>
      </c>
      <c r="J1730" s="197"/>
    </row>
    <row r="1731" spans="1:10" ht="12.75" customHeight="1">
      <c r="A1731" s="201">
        <v>80</v>
      </c>
      <c r="B1731" s="199" t="s">
        <v>13</v>
      </c>
      <c r="C1731" s="207" t="s">
        <v>737</v>
      </c>
      <c r="D1731" s="207" t="s">
        <v>731</v>
      </c>
      <c r="E1731" s="202" t="s">
        <v>1012</v>
      </c>
      <c r="F1731" s="204" t="s">
        <v>849</v>
      </c>
      <c r="G1731" s="202">
        <v>0</v>
      </c>
      <c r="H1731" s="201">
        <v>7.5</v>
      </c>
      <c r="I1731" s="201">
        <f t="shared" si="106"/>
        <v>0</v>
      </c>
      <c r="J1731" s="197"/>
    </row>
    <row r="1732" spans="1:10" ht="12.75" customHeight="1">
      <c r="A1732" s="201"/>
      <c r="B1732" s="199"/>
      <c r="C1732" s="207"/>
      <c r="D1732" s="207"/>
      <c r="E1732" s="202"/>
      <c r="F1732" s="204" t="s">
        <v>850</v>
      </c>
      <c r="G1732" s="202">
        <v>0</v>
      </c>
      <c r="H1732" s="201">
        <v>0.01</v>
      </c>
      <c r="I1732" s="201">
        <f t="shared" si="106"/>
        <v>0</v>
      </c>
      <c r="J1732" s="197"/>
    </row>
    <row r="1733" spans="1:10" ht="12.75" customHeight="1">
      <c r="A1733" s="201"/>
      <c r="B1733" s="199"/>
      <c r="C1733" s="207"/>
      <c r="D1733" s="207"/>
      <c r="E1733" s="202"/>
      <c r="F1733" s="204" t="s">
        <v>851</v>
      </c>
      <c r="G1733" s="202">
        <v>0</v>
      </c>
      <c r="H1733" s="201">
        <v>7.5</v>
      </c>
      <c r="I1733" s="201">
        <f t="shared" si="106"/>
        <v>0</v>
      </c>
      <c r="J1733" s="197"/>
    </row>
    <row r="1734" spans="1:10" ht="12.75" customHeight="1">
      <c r="A1734" s="201"/>
      <c r="B1734" s="199"/>
      <c r="C1734" s="207"/>
      <c r="D1734" s="207"/>
      <c r="E1734" s="51"/>
      <c r="F1734" s="204" t="s">
        <v>852</v>
      </c>
      <c r="G1734" s="202">
        <v>0</v>
      </c>
      <c r="H1734" s="201">
        <v>0.5</v>
      </c>
      <c r="I1734" s="201">
        <f t="shared" si="106"/>
        <v>0</v>
      </c>
      <c r="J1734" s="197"/>
    </row>
    <row r="1735" spans="1:10" ht="12.75" customHeight="1">
      <c r="A1735" s="201"/>
      <c r="B1735" s="199"/>
      <c r="C1735" s="207"/>
      <c r="D1735" s="207"/>
      <c r="E1735" s="51"/>
      <c r="F1735" s="204" t="s">
        <v>853</v>
      </c>
      <c r="G1735" s="202">
        <v>0</v>
      </c>
      <c r="H1735" s="201">
        <v>0.5</v>
      </c>
      <c r="I1735" s="201">
        <f t="shared" si="106"/>
        <v>0</v>
      </c>
      <c r="J1735" s="197"/>
    </row>
    <row r="1736" spans="1:10" ht="12.75" customHeight="1">
      <c r="A1736" s="201"/>
      <c r="B1736" s="199"/>
      <c r="C1736" s="207"/>
      <c r="D1736" s="207"/>
      <c r="E1736" s="51"/>
      <c r="F1736" s="204" t="s">
        <v>854</v>
      </c>
      <c r="G1736" s="202">
        <v>0</v>
      </c>
      <c r="H1736" s="201">
        <v>0.25</v>
      </c>
      <c r="I1736" s="201">
        <f t="shared" si="106"/>
        <v>0</v>
      </c>
      <c r="J1736" s="197"/>
    </row>
    <row r="1737" spans="1:10" ht="12.75" customHeight="1">
      <c r="A1737" s="201"/>
      <c r="B1737" s="199"/>
      <c r="C1737" s="207"/>
      <c r="D1737" s="207"/>
      <c r="E1737" s="51"/>
      <c r="F1737" s="204" t="s">
        <v>1013</v>
      </c>
      <c r="G1737" s="202">
        <v>590</v>
      </c>
      <c r="H1737" s="201">
        <v>0.01</v>
      </c>
      <c r="I1737" s="201">
        <f t="shared" si="106"/>
        <v>5.9000000000000004E-2</v>
      </c>
      <c r="J1737" s="197"/>
    </row>
    <row r="1738" spans="1:10" ht="12.75" customHeight="1">
      <c r="A1738" s="201">
        <v>81</v>
      </c>
      <c r="B1738" s="199" t="s">
        <v>13</v>
      </c>
      <c r="C1738" s="207" t="s">
        <v>737</v>
      </c>
      <c r="D1738" s="207" t="s">
        <v>731</v>
      </c>
      <c r="E1738" s="202" t="s">
        <v>1014</v>
      </c>
      <c r="F1738" s="204" t="s">
        <v>849</v>
      </c>
      <c r="G1738" s="202">
        <v>0</v>
      </c>
      <c r="H1738" s="201">
        <v>7.5</v>
      </c>
      <c r="I1738" s="201">
        <f t="shared" si="106"/>
        <v>0</v>
      </c>
      <c r="J1738" s="197"/>
    </row>
    <row r="1739" spans="1:10" ht="12.75" customHeight="1">
      <c r="A1739" s="201"/>
      <c r="B1739" s="199"/>
      <c r="C1739" s="207"/>
      <c r="D1739" s="207"/>
      <c r="E1739" s="202"/>
      <c r="F1739" s="204" t="s">
        <v>850</v>
      </c>
      <c r="G1739" s="202">
        <v>0</v>
      </c>
      <c r="H1739" s="201">
        <v>0.01</v>
      </c>
      <c r="I1739" s="201">
        <f t="shared" si="106"/>
        <v>0</v>
      </c>
      <c r="J1739" s="197"/>
    </row>
    <row r="1740" spans="1:10" ht="12.75" customHeight="1">
      <c r="A1740" s="201"/>
      <c r="B1740" s="199"/>
      <c r="C1740" s="207"/>
      <c r="D1740" s="207"/>
      <c r="E1740" s="202"/>
      <c r="F1740" s="204" t="s">
        <v>851</v>
      </c>
      <c r="G1740" s="202">
        <v>0</v>
      </c>
      <c r="H1740" s="201">
        <v>7.5</v>
      </c>
      <c r="I1740" s="201">
        <f t="shared" si="106"/>
        <v>0</v>
      </c>
      <c r="J1740" s="197"/>
    </row>
    <row r="1741" spans="1:10" ht="12.75" customHeight="1">
      <c r="A1741" s="201"/>
      <c r="B1741" s="199"/>
      <c r="C1741" s="207"/>
      <c r="D1741" s="207"/>
      <c r="E1741" s="51"/>
      <c r="F1741" s="204" t="s">
        <v>852</v>
      </c>
      <c r="G1741" s="202">
        <v>0</v>
      </c>
      <c r="H1741" s="201">
        <v>0.5</v>
      </c>
      <c r="I1741" s="201">
        <f t="shared" si="106"/>
        <v>0</v>
      </c>
      <c r="J1741" s="197"/>
    </row>
    <row r="1742" spans="1:10" ht="12.75" customHeight="1">
      <c r="A1742" s="201"/>
      <c r="B1742" s="199"/>
      <c r="C1742" s="207"/>
      <c r="D1742" s="207"/>
      <c r="E1742" s="51"/>
      <c r="F1742" s="204" t="s">
        <v>853</v>
      </c>
      <c r="G1742" s="202">
        <v>0</v>
      </c>
      <c r="H1742" s="201">
        <v>0.5</v>
      </c>
      <c r="I1742" s="201">
        <f t="shared" si="106"/>
        <v>0</v>
      </c>
      <c r="J1742" s="197"/>
    </row>
    <row r="1743" spans="1:10" ht="12.75" customHeight="1">
      <c r="A1743" s="201"/>
      <c r="B1743" s="199"/>
      <c r="C1743" s="207"/>
      <c r="D1743" s="207"/>
      <c r="E1743" s="51"/>
      <c r="F1743" s="204" t="s">
        <v>854</v>
      </c>
      <c r="G1743" s="202">
        <v>0</v>
      </c>
      <c r="H1743" s="201">
        <v>0.25</v>
      </c>
      <c r="I1743" s="201">
        <f t="shared" si="106"/>
        <v>0</v>
      </c>
      <c r="J1743" s="197"/>
    </row>
    <row r="1744" spans="1:10" ht="12.75" customHeight="1">
      <c r="A1744" s="201"/>
      <c r="B1744" s="199"/>
      <c r="C1744" s="207"/>
      <c r="D1744" s="207"/>
      <c r="E1744" s="51"/>
      <c r="F1744" s="204" t="s">
        <v>1015</v>
      </c>
      <c r="G1744" s="202">
        <v>450</v>
      </c>
      <c r="H1744" s="201">
        <v>0.01</v>
      </c>
      <c r="I1744" s="201">
        <f t="shared" si="106"/>
        <v>4.4999999999999998E-2</v>
      </c>
      <c r="J1744" s="197"/>
    </row>
    <row r="1745" spans="1:10" ht="12.75" customHeight="1">
      <c r="A1745" s="201">
        <v>82</v>
      </c>
      <c r="B1745" s="199" t="s">
        <v>13</v>
      </c>
      <c r="C1745" s="207" t="s">
        <v>737</v>
      </c>
      <c r="D1745" s="207" t="s">
        <v>731</v>
      </c>
      <c r="E1745" s="202" t="s">
        <v>1016</v>
      </c>
      <c r="F1745" s="204" t="s">
        <v>849</v>
      </c>
      <c r="G1745" s="202">
        <v>0</v>
      </c>
      <c r="H1745" s="201">
        <v>7.5</v>
      </c>
      <c r="I1745" s="201">
        <f t="shared" si="106"/>
        <v>0</v>
      </c>
      <c r="J1745" s="197"/>
    </row>
    <row r="1746" spans="1:10" ht="12.75" customHeight="1">
      <c r="A1746" s="201"/>
      <c r="B1746" s="199"/>
      <c r="C1746" s="207"/>
      <c r="D1746" s="207"/>
      <c r="E1746" s="202"/>
      <c r="F1746" s="204" t="s">
        <v>850</v>
      </c>
      <c r="G1746" s="202">
        <v>0</v>
      </c>
      <c r="H1746" s="201">
        <v>0.01</v>
      </c>
      <c r="I1746" s="201">
        <f t="shared" si="106"/>
        <v>0</v>
      </c>
      <c r="J1746" s="197"/>
    </row>
    <row r="1747" spans="1:10" ht="12.75" customHeight="1">
      <c r="A1747" s="201"/>
      <c r="B1747" s="199"/>
      <c r="C1747" s="207"/>
      <c r="D1747" s="207"/>
      <c r="E1747" s="202"/>
      <c r="F1747" s="204" t="s">
        <v>851</v>
      </c>
      <c r="G1747" s="202">
        <v>0</v>
      </c>
      <c r="H1747" s="201">
        <v>7.5</v>
      </c>
      <c r="I1747" s="201">
        <f t="shared" si="106"/>
        <v>0</v>
      </c>
      <c r="J1747" s="197"/>
    </row>
    <row r="1748" spans="1:10" ht="12.75" customHeight="1">
      <c r="A1748" s="201"/>
      <c r="B1748" s="199"/>
      <c r="C1748" s="207"/>
      <c r="D1748" s="207"/>
      <c r="E1748" s="51"/>
      <c r="F1748" s="204" t="s">
        <v>852</v>
      </c>
      <c r="G1748" s="202">
        <v>0</v>
      </c>
      <c r="H1748" s="201">
        <v>0.5</v>
      </c>
      <c r="I1748" s="201">
        <f t="shared" si="106"/>
        <v>0</v>
      </c>
      <c r="J1748" s="197"/>
    </row>
    <row r="1749" spans="1:10" ht="12.75" customHeight="1">
      <c r="A1749" s="201"/>
      <c r="B1749" s="199"/>
      <c r="C1749" s="207"/>
      <c r="D1749" s="207"/>
      <c r="E1749" s="51"/>
      <c r="F1749" s="204" t="s">
        <v>853</v>
      </c>
      <c r="G1749" s="202">
        <v>0</v>
      </c>
      <c r="H1749" s="201">
        <v>0.5</v>
      </c>
      <c r="I1749" s="201">
        <f t="shared" si="106"/>
        <v>0</v>
      </c>
      <c r="J1749" s="197"/>
    </row>
    <row r="1750" spans="1:10" ht="12.75" customHeight="1">
      <c r="A1750" s="201"/>
      <c r="B1750" s="199"/>
      <c r="C1750" s="207"/>
      <c r="D1750" s="207"/>
      <c r="E1750" s="51"/>
      <c r="F1750" s="204" t="s">
        <v>854</v>
      </c>
      <c r="G1750" s="202">
        <v>0</v>
      </c>
      <c r="H1750" s="201">
        <v>0.25</v>
      </c>
      <c r="I1750" s="201">
        <f t="shared" si="106"/>
        <v>0</v>
      </c>
      <c r="J1750" s="197"/>
    </row>
    <row r="1751" spans="1:10" ht="12.75" customHeight="1">
      <c r="A1751" s="201"/>
      <c r="B1751" s="199"/>
      <c r="C1751" s="207"/>
      <c r="D1751" s="207"/>
      <c r="E1751" s="51"/>
      <c r="F1751" s="204" t="s">
        <v>1017</v>
      </c>
      <c r="G1751" s="202">
        <v>400</v>
      </c>
      <c r="H1751" s="201">
        <v>0.01</v>
      </c>
      <c r="I1751" s="201">
        <f t="shared" si="106"/>
        <v>0.04</v>
      </c>
      <c r="J1751" s="197"/>
    </row>
    <row r="1752" spans="1:10" ht="12.75" customHeight="1">
      <c r="A1752" s="201">
        <v>83</v>
      </c>
      <c r="B1752" s="199" t="s">
        <v>13</v>
      </c>
      <c r="C1752" s="207" t="s">
        <v>737</v>
      </c>
      <c r="D1752" s="207" t="s">
        <v>731</v>
      </c>
      <c r="E1752" s="202" t="s">
        <v>1018</v>
      </c>
      <c r="F1752" s="204" t="s">
        <v>849</v>
      </c>
      <c r="G1752" s="202">
        <v>0</v>
      </c>
      <c r="H1752" s="201">
        <v>7.5</v>
      </c>
      <c r="I1752" s="201">
        <f t="shared" si="106"/>
        <v>0</v>
      </c>
      <c r="J1752" s="197"/>
    </row>
    <row r="1753" spans="1:10" ht="12.75" customHeight="1">
      <c r="A1753" s="201"/>
      <c r="B1753" s="199"/>
      <c r="C1753" s="207"/>
      <c r="D1753" s="207"/>
      <c r="E1753" s="202"/>
      <c r="F1753" s="204" t="s">
        <v>850</v>
      </c>
      <c r="G1753" s="202">
        <v>0</v>
      </c>
      <c r="H1753" s="201">
        <v>0.01</v>
      </c>
      <c r="I1753" s="201">
        <f t="shared" si="106"/>
        <v>0</v>
      </c>
      <c r="J1753" s="197"/>
    </row>
    <row r="1754" spans="1:10" ht="12.75" customHeight="1">
      <c r="A1754" s="201"/>
      <c r="B1754" s="199"/>
      <c r="C1754" s="207"/>
      <c r="D1754" s="207"/>
      <c r="E1754" s="202"/>
      <c r="F1754" s="204" t="s">
        <v>851</v>
      </c>
      <c r="G1754" s="202">
        <v>0</v>
      </c>
      <c r="H1754" s="201">
        <v>7.5</v>
      </c>
      <c r="I1754" s="201">
        <f t="shared" si="106"/>
        <v>0</v>
      </c>
      <c r="J1754" s="197"/>
    </row>
    <row r="1755" spans="1:10" ht="12.75" customHeight="1">
      <c r="A1755" s="201"/>
      <c r="B1755" s="199"/>
      <c r="C1755" s="207"/>
      <c r="D1755" s="207"/>
      <c r="E1755" s="51"/>
      <c r="F1755" s="204" t="s">
        <v>852</v>
      </c>
      <c r="G1755" s="202">
        <v>0</v>
      </c>
      <c r="H1755" s="201">
        <v>0.5</v>
      </c>
      <c r="I1755" s="201">
        <f t="shared" si="106"/>
        <v>0</v>
      </c>
      <c r="J1755" s="197"/>
    </row>
    <row r="1756" spans="1:10" ht="12.75" customHeight="1">
      <c r="A1756" s="201"/>
      <c r="B1756" s="199"/>
      <c r="C1756" s="207"/>
      <c r="D1756" s="207"/>
      <c r="E1756" s="51"/>
      <c r="F1756" s="204" t="s">
        <v>853</v>
      </c>
      <c r="G1756" s="202">
        <v>0</v>
      </c>
      <c r="H1756" s="201">
        <v>0.5</v>
      </c>
      <c r="I1756" s="201">
        <f t="shared" si="106"/>
        <v>0</v>
      </c>
      <c r="J1756" s="197"/>
    </row>
    <row r="1757" spans="1:10" ht="12.75" customHeight="1">
      <c r="A1757" s="201"/>
      <c r="B1757" s="199"/>
      <c r="C1757" s="207"/>
      <c r="D1757" s="207"/>
      <c r="E1757" s="51"/>
      <c r="F1757" s="204" t="s">
        <v>854</v>
      </c>
      <c r="G1757" s="202">
        <v>0</v>
      </c>
      <c r="H1757" s="201">
        <v>0.25</v>
      </c>
      <c r="I1757" s="201">
        <f t="shared" si="106"/>
        <v>0</v>
      </c>
      <c r="J1757" s="197"/>
    </row>
    <row r="1758" spans="1:10" ht="12.75" customHeight="1">
      <c r="A1758" s="201"/>
      <c r="B1758" s="199"/>
      <c r="C1758" s="207"/>
      <c r="D1758" s="207"/>
      <c r="E1758" s="51"/>
      <c r="F1758" s="204" t="s">
        <v>1019</v>
      </c>
      <c r="G1758" s="202">
        <v>440</v>
      </c>
      <c r="H1758" s="201">
        <v>0.01</v>
      </c>
      <c r="I1758" s="201">
        <f t="shared" si="106"/>
        <v>4.4000000000000004E-2</v>
      </c>
      <c r="J1758" s="197"/>
    </row>
    <row r="1759" spans="1:10" ht="12.75" customHeight="1">
      <c r="A1759" s="201">
        <v>84</v>
      </c>
      <c r="B1759" s="199" t="s">
        <v>13</v>
      </c>
      <c r="C1759" s="207" t="s">
        <v>737</v>
      </c>
      <c r="D1759" s="207" t="s">
        <v>731</v>
      </c>
      <c r="E1759" s="202" t="s">
        <v>1020</v>
      </c>
      <c r="F1759" s="204" t="s">
        <v>849</v>
      </c>
      <c r="G1759" s="202">
        <v>0</v>
      </c>
      <c r="H1759" s="201">
        <v>7.5</v>
      </c>
      <c r="I1759" s="201">
        <f t="shared" si="106"/>
        <v>0</v>
      </c>
      <c r="J1759" s="197"/>
    </row>
    <row r="1760" spans="1:10" ht="12.75" customHeight="1">
      <c r="A1760" s="201"/>
      <c r="B1760" s="199"/>
      <c r="C1760" s="207"/>
      <c r="D1760" s="207"/>
      <c r="E1760" s="202"/>
      <c r="F1760" s="204" t="s">
        <v>850</v>
      </c>
      <c r="G1760" s="202">
        <v>0</v>
      </c>
      <c r="H1760" s="201">
        <v>0.01</v>
      </c>
      <c r="I1760" s="201">
        <f t="shared" si="106"/>
        <v>0</v>
      </c>
      <c r="J1760" s="197"/>
    </row>
    <row r="1761" spans="1:10" ht="12.75" customHeight="1">
      <c r="A1761" s="201"/>
      <c r="B1761" s="199"/>
      <c r="C1761" s="207"/>
      <c r="D1761" s="207"/>
      <c r="E1761" s="202"/>
      <c r="F1761" s="204" t="s">
        <v>851</v>
      </c>
      <c r="G1761" s="202">
        <v>0</v>
      </c>
      <c r="H1761" s="201">
        <v>7.5</v>
      </c>
      <c r="I1761" s="201">
        <f t="shared" si="106"/>
        <v>0</v>
      </c>
      <c r="J1761" s="197"/>
    </row>
    <row r="1762" spans="1:10" ht="12.75" customHeight="1">
      <c r="A1762" s="201"/>
      <c r="B1762" s="199"/>
      <c r="C1762" s="207"/>
      <c r="D1762" s="207"/>
      <c r="E1762" s="51"/>
      <c r="F1762" s="204" t="s">
        <v>852</v>
      </c>
      <c r="G1762" s="202">
        <v>0</v>
      </c>
      <c r="H1762" s="201">
        <v>0.5</v>
      </c>
      <c r="I1762" s="201">
        <f t="shared" si="106"/>
        <v>0</v>
      </c>
      <c r="J1762" s="197"/>
    </row>
    <row r="1763" spans="1:10" ht="12.75" customHeight="1">
      <c r="A1763" s="201"/>
      <c r="B1763" s="199"/>
      <c r="C1763" s="207"/>
      <c r="D1763" s="207"/>
      <c r="E1763" s="51"/>
      <c r="F1763" s="204" t="s">
        <v>853</v>
      </c>
      <c r="G1763" s="202">
        <v>0</v>
      </c>
      <c r="H1763" s="201">
        <v>0.5</v>
      </c>
      <c r="I1763" s="201">
        <f t="shared" si="106"/>
        <v>0</v>
      </c>
      <c r="J1763" s="197"/>
    </row>
    <row r="1764" spans="1:10" ht="12.75" customHeight="1">
      <c r="A1764" s="201"/>
      <c r="B1764" s="199"/>
      <c r="C1764" s="207"/>
      <c r="D1764" s="207"/>
      <c r="E1764" s="51"/>
      <c r="F1764" s="204" t="s">
        <v>854</v>
      </c>
      <c r="G1764" s="202">
        <v>0</v>
      </c>
      <c r="H1764" s="201">
        <v>0.25</v>
      </c>
      <c r="I1764" s="201">
        <f t="shared" si="106"/>
        <v>0</v>
      </c>
      <c r="J1764" s="197"/>
    </row>
    <row r="1765" spans="1:10" ht="12.75" customHeight="1">
      <c r="A1765" s="201"/>
      <c r="B1765" s="199"/>
      <c r="C1765" s="207"/>
      <c r="D1765" s="207"/>
      <c r="E1765" s="51"/>
      <c r="F1765" s="204" t="s">
        <v>1021</v>
      </c>
      <c r="G1765" s="202">
        <v>350</v>
      </c>
      <c r="H1765" s="201">
        <v>0.01</v>
      </c>
      <c r="I1765" s="201">
        <f t="shared" si="106"/>
        <v>3.5000000000000003E-2</v>
      </c>
      <c r="J1765" s="197"/>
    </row>
    <row r="1766" spans="1:10" ht="12.75" customHeight="1">
      <c r="A1766" s="201">
        <v>85</v>
      </c>
      <c r="B1766" s="199" t="s">
        <v>13</v>
      </c>
      <c r="C1766" s="207" t="s">
        <v>737</v>
      </c>
      <c r="D1766" s="207" t="s">
        <v>731</v>
      </c>
      <c r="E1766" s="202" t="s">
        <v>1022</v>
      </c>
      <c r="F1766" s="204" t="s">
        <v>849</v>
      </c>
      <c r="G1766" s="202">
        <v>0</v>
      </c>
      <c r="H1766" s="201">
        <v>7.5</v>
      </c>
      <c r="I1766" s="201">
        <f t="shared" si="106"/>
        <v>0</v>
      </c>
      <c r="J1766" s="197"/>
    </row>
    <row r="1767" spans="1:10" ht="12.75" customHeight="1">
      <c r="A1767" s="201"/>
      <c r="B1767" s="199"/>
      <c r="C1767" s="207"/>
      <c r="D1767" s="207"/>
      <c r="E1767" s="202"/>
      <c r="F1767" s="204" t="s">
        <v>850</v>
      </c>
      <c r="G1767" s="202">
        <v>0</v>
      </c>
      <c r="H1767" s="201">
        <v>0.01</v>
      </c>
      <c r="I1767" s="201">
        <f t="shared" si="106"/>
        <v>0</v>
      </c>
      <c r="J1767" s="197"/>
    </row>
    <row r="1768" spans="1:10" ht="12.75" customHeight="1">
      <c r="A1768" s="201"/>
      <c r="B1768" s="199"/>
      <c r="C1768" s="207"/>
      <c r="D1768" s="207"/>
      <c r="E1768" s="202"/>
      <c r="F1768" s="204" t="s">
        <v>851</v>
      </c>
      <c r="G1768" s="202">
        <v>0</v>
      </c>
      <c r="H1768" s="201">
        <v>7.5</v>
      </c>
      <c r="I1768" s="201">
        <f t="shared" si="106"/>
        <v>0</v>
      </c>
      <c r="J1768" s="197"/>
    </row>
    <row r="1769" spans="1:10" ht="12.75" customHeight="1">
      <c r="A1769" s="201"/>
      <c r="B1769" s="199"/>
      <c r="C1769" s="207"/>
      <c r="D1769" s="207"/>
      <c r="E1769" s="51"/>
      <c r="F1769" s="204" t="s">
        <v>852</v>
      </c>
      <c r="G1769" s="202">
        <v>0</v>
      </c>
      <c r="H1769" s="201">
        <v>0.5</v>
      </c>
      <c r="I1769" s="201">
        <f t="shared" si="106"/>
        <v>0</v>
      </c>
      <c r="J1769" s="197"/>
    </row>
    <row r="1770" spans="1:10" ht="12.75" customHeight="1">
      <c r="A1770" s="201"/>
      <c r="B1770" s="199"/>
      <c r="C1770" s="207"/>
      <c r="D1770" s="207"/>
      <c r="E1770" s="51"/>
      <c r="F1770" s="204" t="s">
        <v>853</v>
      </c>
      <c r="G1770" s="202">
        <v>0</v>
      </c>
      <c r="H1770" s="201">
        <v>0.5</v>
      </c>
      <c r="I1770" s="201">
        <f t="shared" si="106"/>
        <v>0</v>
      </c>
      <c r="J1770" s="197"/>
    </row>
    <row r="1771" spans="1:10" ht="12.75" customHeight="1">
      <c r="A1771" s="201"/>
      <c r="B1771" s="199"/>
      <c r="C1771" s="207"/>
      <c r="D1771" s="207"/>
      <c r="E1771" s="51"/>
      <c r="F1771" s="204" t="s">
        <v>854</v>
      </c>
      <c r="G1771" s="202">
        <v>0</v>
      </c>
      <c r="H1771" s="201">
        <v>0.25</v>
      </c>
      <c r="I1771" s="201">
        <f t="shared" si="106"/>
        <v>0</v>
      </c>
      <c r="J1771" s="197"/>
    </row>
    <row r="1772" spans="1:10" ht="12.75" customHeight="1">
      <c r="A1772" s="201"/>
      <c r="B1772" s="199"/>
      <c r="C1772" s="207"/>
      <c r="D1772" s="207"/>
      <c r="E1772" s="51"/>
      <c r="F1772" s="204" t="s">
        <v>1023</v>
      </c>
      <c r="G1772" s="202">
        <v>360</v>
      </c>
      <c r="H1772" s="201">
        <v>0.01</v>
      </c>
      <c r="I1772" s="201">
        <f t="shared" si="106"/>
        <v>3.6000000000000004E-2</v>
      </c>
      <c r="J1772" s="197"/>
    </row>
    <row r="1773" spans="1:10" ht="12.75" customHeight="1">
      <c r="A1773" s="201">
        <v>86</v>
      </c>
      <c r="B1773" s="199" t="s">
        <v>13</v>
      </c>
      <c r="C1773" s="207" t="s">
        <v>737</v>
      </c>
      <c r="D1773" s="207" t="s">
        <v>731</v>
      </c>
      <c r="E1773" s="202" t="s">
        <v>1024</v>
      </c>
      <c r="F1773" s="204" t="s">
        <v>849</v>
      </c>
      <c r="G1773" s="202">
        <v>0</v>
      </c>
      <c r="H1773" s="201">
        <v>7.5</v>
      </c>
      <c r="I1773" s="201">
        <f t="shared" si="106"/>
        <v>0</v>
      </c>
      <c r="J1773" s="197"/>
    </row>
    <row r="1774" spans="1:10" ht="12.75" customHeight="1">
      <c r="A1774" s="201"/>
      <c r="B1774" s="199"/>
      <c r="C1774" s="207"/>
      <c r="D1774" s="207"/>
      <c r="E1774" s="202"/>
      <c r="F1774" s="204" t="s">
        <v>850</v>
      </c>
      <c r="G1774" s="202">
        <v>0</v>
      </c>
      <c r="H1774" s="201">
        <v>0.01</v>
      </c>
      <c r="I1774" s="201">
        <f t="shared" si="106"/>
        <v>0</v>
      </c>
      <c r="J1774" s="197"/>
    </row>
    <row r="1775" spans="1:10" ht="12.75" customHeight="1">
      <c r="A1775" s="201"/>
      <c r="B1775" s="199"/>
      <c r="C1775" s="207"/>
      <c r="D1775" s="207"/>
      <c r="E1775" s="202"/>
      <c r="F1775" s="204" t="s">
        <v>851</v>
      </c>
      <c r="G1775" s="202">
        <v>0</v>
      </c>
      <c r="H1775" s="201">
        <v>7.5</v>
      </c>
      <c r="I1775" s="201">
        <f t="shared" si="106"/>
        <v>0</v>
      </c>
      <c r="J1775" s="197"/>
    </row>
    <row r="1776" spans="1:10" ht="12.75" customHeight="1">
      <c r="A1776" s="201"/>
      <c r="B1776" s="199"/>
      <c r="C1776" s="207"/>
      <c r="D1776" s="207"/>
      <c r="E1776" s="51"/>
      <c r="F1776" s="204" t="s">
        <v>852</v>
      </c>
      <c r="G1776" s="202">
        <v>0</v>
      </c>
      <c r="H1776" s="201">
        <v>0.5</v>
      </c>
      <c r="I1776" s="201">
        <f t="shared" si="106"/>
        <v>0</v>
      </c>
      <c r="J1776" s="197"/>
    </row>
    <row r="1777" spans="1:10" ht="12.75" customHeight="1">
      <c r="A1777" s="201"/>
      <c r="B1777" s="199"/>
      <c r="C1777" s="207"/>
      <c r="D1777" s="207"/>
      <c r="E1777" s="51"/>
      <c r="F1777" s="204" t="s">
        <v>853</v>
      </c>
      <c r="G1777" s="202">
        <v>0</v>
      </c>
      <c r="H1777" s="201">
        <v>0.5</v>
      </c>
      <c r="I1777" s="201">
        <f t="shared" si="106"/>
        <v>0</v>
      </c>
      <c r="J1777" s="197"/>
    </row>
    <row r="1778" spans="1:10" ht="12.75" customHeight="1">
      <c r="A1778" s="201"/>
      <c r="B1778" s="199"/>
      <c r="C1778" s="207"/>
      <c r="D1778" s="207"/>
      <c r="E1778" s="51"/>
      <c r="F1778" s="204" t="s">
        <v>854</v>
      </c>
      <c r="G1778" s="202">
        <v>0</v>
      </c>
      <c r="H1778" s="201">
        <v>0.25</v>
      </c>
      <c r="I1778" s="201">
        <f t="shared" si="106"/>
        <v>0</v>
      </c>
      <c r="J1778" s="197"/>
    </row>
    <row r="1779" spans="1:10" ht="12.75" customHeight="1">
      <c r="A1779" s="201"/>
      <c r="B1779" s="199"/>
      <c r="C1779" s="207"/>
      <c r="D1779" s="207"/>
      <c r="E1779" s="51"/>
      <c r="F1779" s="204" t="s">
        <v>1025</v>
      </c>
      <c r="G1779" s="202">
        <v>850</v>
      </c>
      <c r="H1779" s="201">
        <v>0.01</v>
      </c>
      <c r="I1779" s="201">
        <f t="shared" si="106"/>
        <v>8.5000000000000006E-2</v>
      </c>
      <c r="J1779" s="197"/>
    </row>
    <row r="1780" spans="1:10" ht="12.75" customHeight="1">
      <c r="A1780" s="201">
        <v>87</v>
      </c>
      <c r="B1780" s="199" t="s">
        <v>13</v>
      </c>
      <c r="C1780" s="207" t="s">
        <v>737</v>
      </c>
      <c r="D1780" s="207" t="s">
        <v>731</v>
      </c>
      <c r="E1780" s="202" t="s">
        <v>1026</v>
      </c>
      <c r="F1780" s="204" t="s">
        <v>849</v>
      </c>
      <c r="G1780" s="202">
        <v>0</v>
      </c>
      <c r="H1780" s="201">
        <v>7.5</v>
      </c>
      <c r="I1780" s="201">
        <f t="shared" si="106"/>
        <v>0</v>
      </c>
      <c r="J1780" s="197"/>
    </row>
    <row r="1781" spans="1:10" ht="12.75" customHeight="1">
      <c r="A1781" s="201"/>
      <c r="B1781" s="199"/>
      <c r="C1781" s="207"/>
      <c r="D1781" s="207"/>
      <c r="E1781" s="202"/>
      <c r="F1781" s="204" t="s">
        <v>850</v>
      </c>
      <c r="G1781" s="202">
        <v>0</v>
      </c>
      <c r="H1781" s="201">
        <v>0.01</v>
      </c>
      <c r="I1781" s="201">
        <f t="shared" si="106"/>
        <v>0</v>
      </c>
      <c r="J1781" s="197"/>
    </row>
    <row r="1782" spans="1:10" ht="12.75" customHeight="1">
      <c r="A1782" s="201"/>
      <c r="B1782" s="199"/>
      <c r="C1782" s="207"/>
      <c r="D1782" s="207"/>
      <c r="E1782" s="202"/>
      <c r="F1782" s="204" t="s">
        <v>851</v>
      </c>
      <c r="G1782" s="202">
        <v>0</v>
      </c>
      <c r="H1782" s="201">
        <v>7.5</v>
      </c>
      <c r="I1782" s="201">
        <f t="shared" si="106"/>
        <v>0</v>
      </c>
      <c r="J1782" s="197"/>
    </row>
    <row r="1783" spans="1:10" ht="12.75" customHeight="1">
      <c r="A1783" s="201"/>
      <c r="B1783" s="199"/>
      <c r="C1783" s="207"/>
      <c r="D1783" s="207"/>
      <c r="E1783" s="51"/>
      <c r="F1783" s="204" t="s">
        <v>852</v>
      </c>
      <c r="G1783" s="202">
        <v>0</v>
      </c>
      <c r="H1783" s="201">
        <v>0.5</v>
      </c>
      <c r="I1783" s="201">
        <f t="shared" si="106"/>
        <v>0</v>
      </c>
      <c r="J1783" s="197"/>
    </row>
    <row r="1784" spans="1:10" ht="12.75" customHeight="1">
      <c r="A1784" s="201"/>
      <c r="B1784" s="199"/>
      <c r="C1784" s="207"/>
      <c r="D1784" s="207"/>
      <c r="E1784" s="51"/>
      <c r="F1784" s="204" t="s">
        <v>853</v>
      </c>
      <c r="G1784" s="202">
        <v>0</v>
      </c>
      <c r="H1784" s="201">
        <v>0.5</v>
      </c>
      <c r="I1784" s="201">
        <f t="shared" si="106"/>
        <v>0</v>
      </c>
      <c r="J1784" s="197"/>
    </row>
    <row r="1785" spans="1:10" ht="12.75" customHeight="1">
      <c r="A1785" s="201"/>
      <c r="B1785" s="199"/>
      <c r="C1785" s="207"/>
      <c r="D1785" s="207"/>
      <c r="E1785" s="51"/>
      <c r="F1785" s="204" t="s">
        <v>854</v>
      </c>
      <c r="G1785" s="202">
        <v>0</v>
      </c>
      <c r="H1785" s="201">
        <v>0.25</v>
      </c>
      <c r="I1785" s="201">
        <f t="shared" si="106"/>
        <v>0</v>
      </c>
      <c r="J1785" s="197"/>
    </row>
    <row r="1786" spans="1:10" ht="12.75" customHeight="1">
      <c r="A1786" s="201"/>
      <c r="B1786" s="199"/>
      <c r="C1786" s="207"/>
      <c r="D1786" s="207"/>
      <c r="E1786" s="51"/>
      <c r="F1786" s="204" t="s">
        <v>1027</v>
      </c>
      <c r="G1786" s="202">
        <v>500</v>
      </c>
      <c r="H1786" s="201">
        <v>0.01</v>
      </c>
      <c r="I1786" s="201">
        <f t="shared" si="106"/>
        <v>0.05</v>
      </c>
      <c r="J1786" s="197"/>
    </row>
    <row r="1787" spans="1:10" ht="12.75" customHeight="1">
      <c r="A1787" s="201">
        <v>88</v>
      </c>
      <c r="B1787" s="199" t="s">
        <v>13</v>
      </c>
      <c r="C1787" s="207" t="s">
        <v>737</v>
      </c>
      <c r="D1787" s="207" t="s">
        <v>731</v>
      </c>
      <c r="E1787" s="202" t="s">
        <v>1028</v>
      </c>
      <c r="F1787" s="204" t="s">
        <v>849</v>
      </c>
      <c r="G1787" s="202">
        <v>0</v>
      </c>
      <c r="H1787" s="201">
        <v>7.5</v>
      </c>
      <c r="I1787" s="201">
        <f t="shared" si="106"/>
        <v>0</v>
      </c>
      <c r="J1787" s="197"/>
    </row>
    <row r="1788" spans="1:10" ht="12.75" customHeight="1">
      <c r="A1788" s="201"/>
      <c r="B1788" s="199"/>
      <c r="C1788" s="207"/>
      <c r="D1788" s="207"/>
      <c r="E1788" s="202"/>
      <c r="F1788" s="204" t="s">
        <v>850</v>
      </c>
      <c r="G1788" s="202">
        <v>0</v>
      </c>
      <c r="H1788" s="201">
        <v>0.01</v>
      </c>
      <c r="I1788" s="201">
        <f t="shared" si="106"/>
        <v>0</v>
      </c>
      <c r="J1788" s="197"/>
    </row>
    <row r="1789" spans="1:10" ht="12.75" customHeight="1">
      <c r="A1789" s="201"/>
      <c r="B1789" s="199"/>
      <c r="C1789" s="207"/>
      <c r="D1789" s="207"/>
      <c r="E1789" s="202"/>
      <c r="F1789" s="204" t="s">
        <v>851</v>
      </c>
      <c r="G1789" s="202">
        <v>0</v>
      </c>
      <c r="H1789" s="201">
        <v>7.5</v>
      </c>
      <c r="I1789" s="201">
        <f t="shared" si="106"/>
        <v>0</v>
      </c>
      <c r="J1789" s="197"/>
    </row>
    <row r="1790" spans="1:10" ht="12.75" customHeight="1">
      <c r="A1790" s="201"/>
      <c r="B1790" s="199"/>
      <c r="C1790" s="207"/>
      <c r="D1790" s="207"/>
      <c r="E1790" s="51"/>
      <c r="F1790" s="204" t="s">
        <v>852</v>
      </c>
      <c r="G1790" s="202">
        <v>0</v>
      </c>
      <c r="H1790" s="201">
        <v>0.5</v>
      </c>
      <c r="I1790" s="201">
        <f t="shared" si="106"/>
        <v>0</v>
      </c>
      <c r="J1790" s="197"/>
    </row>
    <row r="1791" spans="1:10" ht="12.75" customHeight="1">
      <c r="A1791" s="201"/>
      <c r="B1791" s="199"/>
      <c r="C1791" s="207"/>
      <c r="D1791" s="207"/>
      <c r="E1791" s="51"/>
      <c r="F1791" s="204" t="s">
        <v>853</v>
      </c>
      <c r="G1791" s="202">
        <v>0</v>
      </c>
      <c r="H1791" s="201">
        <v>0.5</v>
      </c>
      <c r="I1791" s="201">
        <f t="shared" si="106"/>
        <v>0</v>
      </c>
      <c r="J1791" s="197"/>
    </row>
    <row r="1792" spans="1:10" ht="12.75" customHeight="1">
      <c r="A1792" s="201"/>
      <c r="B1792" s="199"/>
      <c r="C1792" s="207"/>
      <c r="D1792" s="207"/>
      <c r="E1792" s="51"/>
      <c r="F1792" s="204" t="s">
        <v>854</v>
      </c>
      <c r="G1792" s="202">
        <v>0</v>
      </c>
      <c r="H1792" s="201">
        <v>0.25</v>
      </c>
      <c r="I1792" s="201">
        <f t="shared" si="106"/>
        <v>0</v>
      </c>
      <c r="J1792" s="197"/>
    </row>
    <row r="1793" spans="1:10" ht="12.75" customHeight="1">
      <c r="A1793" s="201"/>
      <c r="B1793" s="199"/>
      <c r="C1793" s="207"/>
      <c r="D1793" s="207"/>
      <c r="E1793" s="51"/>
      <c r="F1793" s="204" t="s">
        <v>1029</v>
      </c>
      <c r="G1793" s="202">
        <v>516</v>
      </c>
      <c r="H1793" s="201">
        <v>0.01</v>
      </c>
      <c r="I1793" s="201">
        <f t="shared" si="106"/>
        <v>5.16E-2</v>
      </c>
      <c r="J1793" s="197"/>
    </row>
    <row r="1794" spans="1:10" ht="12.75" customHeight="1">
      <c r="A1794" s="201">
        <v>89</v>
      </c>
      <c r="B1794" s="199" t="s">
        <v>13</v>
      </c>
      <c r="C1794" s="207" t="s">
        <v>737</v>
      </c>
      <c r="D1794" s="207" t="s">
        <v>731</v>
      </c>
      <c r="E1794" s="202" t="s">
        <v>1030</v>
      </c>
      <c r="F1794" s="204" t="s">
        <v>849</v>
      </c>
      <c r="G1794" s="202">
        <v>0</v>
      </c>
      <c r="H1794" s="201">
        <v>7.5</v>
      </c>
      <c r="I1794" s="201">
        <f t="shared" si="106"/>
        <v>0</v>
      </c>
      <c r="J1794" s="197"/>
    </row>
    <row r="1795" spans="1:10" ht="12.75" customHeight="1">
      <c r="A1795" s="201"/>
      <c r="B1795" s="199"/>
      <c r="C1795" s="207"/>
      <c r="D1795" s="207"/>
      <c r="E1795" s="202"/>
      <c r="F1795" s="204" t="s">
        <v>850</v>
      </c>
      <c r="G1795" s="202">
        <v>0</v>
      </c>
      <c r="H1795" s="201">
        <v>0.01</v>
      </c>
      <c r="I1795" s="201">
        <f t="shared" si="106"/>
        <v>0</v>
      </c>
      <c r="J1795" s="197"/>
    </row>
    <row r="1796" spans="1:10" ht="12.75" customHeight="1">
      <c r="A1796" s="201"/>
      <c r="B1796" s="199"/>
      <c r="C1796" s="207"/>
      <c r="D1796" s="207"/>
      <c r="E1796" s="202"/>
      <c r="F1796" s="204" t="s">
        <v>851</v>
      </c>
      <c r="G1796" s="202">
        <v>0</v>
      </c>
      <c r="H1796" s="201">
        <v>7.5</v>
      </c>
      <c r="I1796" s="201">
        <f t="shared" si="106"/>
        <v>0</v>
      </c>
      <c r="J1796" s="197"/>
    </row>
    <row r="1797" spans="1:10" ht="12.75" customHeight="1">
      <c r="A1797" s="201"/>
      <c r="B1797" s="199"/>
      <c r="C1797" s="207"/>
      <c r="D1797" s="207"/>
      <c r="E1797" s="51"/>
      <c r="F1797" s="204" t="s">
        <v>852</v>
      </c>
      <c r="G1797" s="202">
        <v>0</v>
      </c>
      <c r="H1797" s="201">
        <v>0.5</v>
      </c>
      <c r="I1797" s="201">
        <f t="shared" si="106"/>
        <v>0</v>
      </c>
      <c r="J1797" s="197"/>
    </row>
    <row r="1798" spans="1:10" ht="12.75" customHeight="1">
      <c r="A1798" s="201"/>
      <c r="B1798" s="199"/>
      <c r="C1798" s="207"/>
      <c r="D1798" s="207"/>
      <c r="E1798" s="51"/>
      <c r="F1798" s="204" t="s">
        <v>853</v>
      </c>
      <c r="G1798" s="202">
        <v>0</v>
      </c>
      <c r="H1798" s="201">
        <v>0.5</v>
      </c>
      <c r="I1798" s="201">
        <f t="shared" si="106"/>
        <v>0</v>
      </c>
      <c r="J1798" s="197"/>
    </row>
    <row r="1799" spans="1:10" ht="12.75" customHeight="1">
      <c r="A1799" s="201"/>
      <c r="B1799" s="199"/>
      <c r="C1799" s="207"/>
      <c r="D1799" s="207"/>
      <c r="E1799" s="51"/>
      <c r="F1799" s="204" t="s">
        <v>854</v>
      </c>
      <c r="G1799" s="202">
        <v>0</v>
      </c>
      <c r="H1799" s="201">
        <v>0.25</v>
      </c>
      <c r="I1799" s="201">
        <f t="shared" si="106"/>
        <v>0</v>
      </c>
      <c r="J1799" s="197"/>
    </row>
    <row r="1800" spans="1:10" ht="12.75" customHeight="1">
      <c r="A1800" s="201"/>
      <c r="B1800" s="199"/>
      <c r="C1800" s="207"/>
      <c r="D1800" s="207"/>
      <c r="E1800" s="51"/>
      <c r="F1800" s="204" t="s">
        <v>1031</v>
      </c>
      <c r="G1800" s="202">
        <v>560</v>
      </c>
      <c r="H1800" s="201">
        <v>0.01</v>
      </c>
      <c r="I1800" s="201">
        <f t="shared" si="106"/>
        <v>5.6000000000000008E-2</v>
      </c>
      <c r="J1800" s="197"/>
    </row>
    <row r="1801" spans="1:10" ht="12.75" customHeight="1">
      <c r="A1801" s="201">
        <v>90</v>
      </c>
      <c r="B1801" s="199" t="s">
        <v>13</v>
      </c>
      <c r="C1801" s="207" t="s">
        <v>737</v>
      </c>
      <c r="D1801" s="207" t="s">
        <v>731</v>
      </c>
      <c r="E1801" s="202" t="s">
        <v>1032</v>
      </c>
      <c r="F1801" s="204" t="s">
        <v>849</v>
      </c>
      <c r="G1801" s="202">
        <v>0</v>
      </c>
      <c r="H1801" s="201">
        <v>7.5</v>
      </c>
      <c r="I1801" s="201">
        <f t="shared" si="106"/>
        <v>0</v>
      </c>
      <c r="J1801" s="197"/>
    </row>
    <row r="1802" spans="1:10" ht="12.75" customHeight="1">
      <c r="A1802" s="201"/>
      <c r="B1802" s="199"/>
      <c r="C1802" s="207"/>
      <c r="D1802" s="207"/>
      <c r="E1802" s="202"/>
      <c r="F1802" s="204" t="s">
        <v>850</v>
      </c>
      <c r="G1802" s="202">
        <v>0</v>
      </c>
      <c r="H1802" s="201">
        <v>0.01</v>
      </c>
      <c r="I1802" s="201">
        <f t="shared" si="106"/>
        <v>0</v>
      </c>
      <c r="J1802" s="197"/>
    </row>
    <row r="1803" spans="1:10" ht="12.75" customHeight="1">
      <c r="A1803" s="201"/>
      <c r="B1803" s="199"/>
      <c r="C1803" s="207"/>
      <c r="D1803" s="207"/>
      <c r="E1803" s="202"/>
      <c r="F1803" s="204" t="s">
        <v>851</v>
      </c>
      <c r="G1803" s="202">
        <v>0</v>
      </c>
      <c r="H1803" s="201">
        <v>7.5</v>
      </c>
      <c r="I1803" s="201">
        <f t="shared" si="106"/>
        <v>0</v>
      </c>
      <c r="J1803" s="197"/>
    </row>
    <row r="1804" spans="1:10" ht="12.75" customHeight="1">
      <c r="A1804" s="201"/>
      <c r="B1804" s="199"/>
      <c r="C1804" s="207"/>
      <c r="D1804" s="207"/>
      <c r="E1804" s="51"/>
      <c r="F1804" s="204" t="s">
        <v>852</v>
      </c>
      <c r="G1804" s="202">
        <v>0</v>
      </c>
      <c r="H1804" s="201">
        <v>0.5</v>
      </c>
      <c r="I1804" s="201">
        <f t="shared" si="106"/>
        <v>0</v>
      </c>
      <c r="J1804" s="197"/>
    </row>
    <row r="1805" spans="1:10" ht="12.75" customHeight="1">
      <c r="A1805" s="201"/>
      <c r="B1805" s="199"/>
      <c r="C1805" s="207"/>
      <c r="D1805" s="207"/>
      <c r="E1805" s="51"/>
      <c r="F1805" s="204" t="s">
        <v>853</v>
      </c>
      <c r="G1805" s="202">
        <v>0</v>
      </c>
      <c r="H1805" s="201">
        <v>0.5</v>
      </c>
      <c r="I1805" s="201">
        <f t="shared" si="106"/>
        <v>0</v>
      </c>
      <c r="J1805" s="197"/>
    </row>
    <row r="1806" spans="1:10" ht="12.75" customHeight="1">
      <c r="A1806" s="201"/>
      <c r="B1806" s="199"/>
      <c r="C1806" s="207"/>
      <c r="D1806" s="207"/>
      <c r="E1806" s="51"/>
      <c r="F1806" s="204" t="s">
        <v>854</v>
      </c>
      <c r="G1806" s="202">
        <v>0</v>
      </c>
      <c r="H1806" s="201">
        <v>0.25</v>
      </c>
      <c r="I1806" s="201">
        <f t="shared" si="106"/>
        <v>0</v>
      </c>
      <c r="J1806" s="197"/>
    </row>
    <row r="1807" spans="1:10" ht="12.75" customHeight="1">
      <c r="A1807" s="201"/>
      <c r="B1807" s="199"/>
      <c r="C1807" s="207"/>
      <c r="D1807" s="207"/>
      <c r="E1807" s="51"/>
      <c r="F1807" s="204" t="s">
        <v>1033</v>
      </c>
      <c r="G1807" s="202">
        <v>680</v>
      </c>
      <c r="H1807" s="201">
        <v>0.01</v>
      </c>
      <c r="I1807" s="201">
        <f t="shared" si="106"/>
        <v>6.8000000000000005E-2</v>
      </c>
      <c r="J1807" s="197"/>
    </row>
    <row r="1808" spans="1:10" ht="12.75" customHeight="1">
      <c r="A1808" s="201">
        <v>91</v>
      </c>
      <c r="B1808" s="199" t="s">
        <v>13</v>
      </c>
      <c r="C1808" s="207" t="s">
        <v>737</v>
      </c>
      <c r="D1808" s="207" t="s">
        <v>731</v>
      </c>
      <c r="E1808" s="202" t="s">
        <v>1034</v>
      </c>
      <c r="F1808" s="204" t="s">
        <v>849</v>
      </c>
      <c r="G1808" s="202">
        <v>0</v>
      </c>
      <c r="H1808" s="201">
        <v>7.5</v>
      </c>
      <c r="I1808" s="201">
        <f t="shared" si="106"/>
        <v>0</v>
      </c>
      <c r="J1808" s="197"/>
    </row>
    <row r="1809" spans="1:10" ht="12.75" customHeight="1">
      <c r="A1809" s="201"/>
      <c r="B1809" s="199"/>
      <c r="C1809" s="207"/>
      <c r="D1809" s="207"/>
      <c r="E1809" s="202"/>
      <c r="F1809" s="204" t="s">
        <v>850</v>
      </c>
      <c r="G1809" s="202">
        <v>0</v>
      </c>
      <c r="H1809" s="201">
        <v>0.01</v>
      </c>
      <c r="I1809" s="201">
        <f t="shared" si="106"/>
        <v>0</v>
      </c>
      <c r="J1809" s="197"/>
    </row>
    <row r="1810" spans="1:10" ht="12.75" customHeight="1">
      <c r="A1810" s="201"/>
      <c r="B1810" s="199"/>
      <c r="C1810" s="207"/>
      <c r="D1810" s="207"/>
      <c r="E1810" s="202"/>
      <c r="F1810" s="204" t="s">
        <v>851</v>
      </c>
      <c r="G1810" s="202">
        <v>0</v>
      </c>
      <c r="H1810" s="201">
        <v>7.5</v>
      </c>
      <c r="I1810" s="201">
        <f t="shared" si="106"/>
        <v>0</v>
      </c>
      <c r="J1810" s="197"/>
    </row>
    <row r="1811" spans="1:10" ht="12.75" customHeight="1">
      <c r="A1811" s="201"/>
      <c r="B1811" s="199"/>
      <c r="C1811" s="207"/>
      <c r="D1811" s="207"/>
      <c r="E1811" s="51"/>
      <c r="F1811" s="204" t="s">
        <v>852</v>
      </c>
      <c r="G1811" s="202">
        <v>0</v>
      </c>
      <c r="H1811" s="201">
        <v>0.5</v>
      </c>
      <c r="I1811" s="201">
        <f t="shared" si="106"/>
        <v>0</v>
      </c>
      <c r="J1811" s="197"/>
    </row>
    <row r="1812" spans="1:10" ht="12.75" customHeight="1">
      <c r="A1812" s="201"/>
      <c r="B1812" s="199"/>
      <c r="C1812" s="207"/>
      <c r="D1812" s="207"/>
      <c r="E1812" s="51"/>
      <c r="F1812" s="204" t="s">
        <v>853</v>
      </c>
      <c r="G1812" s="202">
        <v>0</v>
      </c>
      <c r="H1812" s="201">
        <v>0.5</v>
      </c>
      <c r="I1812" s="201">
        <f t="shared" si="106"/>
        <v>0</v>
      </c>
      <c r="J1812" s="197"/>
    </row>
    <row r="1813" spans="1:10" ht="12.75" customHeight="1">
      <c r="A1813" s="201"/>
      <c r="B1813" s="199"/>
      <c r="C1813" s="207"/>
      <c r="D1813" s="207"/>
      <c r="E1813" s="51"/>
      <c r="F1813" s="204" t="s">
        <v>854</v>
      </c>
      <c r="G1813" s="202">
        <v>0</v>
      </c>
      <c r="H1813" s="201">
        <v>0.25</v>
      </c>
      <c r="I1813" s="201">
        <f t="shared" si="106"/>
        <v>0</v>
      </c>
      <c r="J1813" s="197"/>
    </row>
    <row r="1814" spans="1:10" ht="12.75" customHeight="1">
      <c r="A1814" s="201"/>
      <c r="B1814" s="199"/>
      <c r="C1814" s="207"/>
      <c r="D1814" s="207"/>
      <c r="E1814" s="51"/>
      <c r="F1814" s="204" t="s">
        <v>1035</v>
      </c>
      <c r="G1814" s="202">
        <v>720</v>
      </c>
      <c r="H1814" s="201">
        <v>0.01</v>
      </c>
      <c r="I1814" s="201">
        <f t="shared" si="106"/>
        <v>7.2000000000000008E-2</v>
      </c>
      <c r="J1814" s="197"/>
    </row>
    <row r="1815" spans="1:10" ht="12.75" customHeight="1">
      <c r="A1815" s="201">
        <v>92</v>
      </c>
      <c r="B1815" s="199" t="s">
        <v>13</v>
      </c>
      <c r="C1815" s="207" t="s">
        <v>737</v>
      </c>
      <c r="D1815" s="207" t="s">
        <v>731</v>
      </c>
      <c r="E1815" s="202" t="s">
        <v>1036</v>
      </c>
      <c r="F1815" s="204" t="s">
        <v>849</v>
      </c>
      <c r="G1815" s="202">
        <v>0</v>
      </c>
      <c r="H1815" s="201">
        <v>7.5</v>
      </c>
      <c r="I1815" s="201">
        <f t="shared" si="106"/>
        <v>0</v>
      </c>
      <c r="J1815" s="197"/>
    </row>
    <row r="1816" spans="1:10" ht="12.75" customHeight="1">
      <c r="A1816" s="201"/>
      <c r="B1816" s="199"/>
      <c r="C1816" s="207"/>
      <c r="D1816" s="207"/>
      <c r="E1816" s="202"/>
      <c r="F1816" s="204" t="s">
        <v>850</v>
      </c>
      <c r="G1816" s="202">
        <v>0</v>
      </c>
      <c r="H1816" s="201">
        <v>0.01</v>
      </c>
      <c r="I1816" s="201">
        <f t="shared" si="106"/>
        <v>0</v>
      </c>
      <c r="J1816" s="197"/>
    </row>
    <row r="1817" spans="1:10" ht="12.75" customHeight="1">
      <c r="A1817" s="201"/>
      <c r="B1817" s="199"/>
      <c r="C1817" s="207"/>
      <c r="D1817" s="207"/>
      <c r="E1817" s="202"/>
      <c r="F1817" s="204" t="s">
        <v>851</v>
      </c>
      <c r="G1817" s="202">
        <v>0</v>
      </c>
      <c r="H1817" s="201">
        <v>7.5</v>
      </c>
      <c r="I1817" s="201">
        <f t="shared" si="106"/>
        <v>0</v>
      </c>
      <c r="J1817" s="197"/>
    </row>
    <row r="1818" spans="1:10" ht="12.75" customHeight="1">
      <c r="A1818" s="201"/>
      <c r="B1818" s="199"/>
      <c r="C1818" s="207"/>
      <c r="D1818" s="207"/>
      <c r="E1818" s="51"/>
      <c r="F1818" s="204" t="s">
        <v>852</v>
      </c>
      <c r="G1818" s="202">
        <v>0</v>
      </c>
      <c r="H1818" s="201">
        <v>0.5</v>
      </c>
      <c r="I1818" s="201">
        <f t="shared" si="106"/>
        <v>0</v>
      </c>
      <c r="J1818" s="197"/>
    </row>
    <row r="1819" spans="1:10" ht="12.75" customHeight="1">
      <c r="A1819" s="201"/>
      <c r="B1819" s="199"/>
      <c r="C1819" s="207"/>
      <c r="D1819" s="207"/>
      <c r="E1819" s="51"/>
      <c r="F1819" s="204" t="s">
        <v>853</v>
      </c>
      <c r="G1819" s="202">
        <v>0</v>
      </c>
      <c r="H1819" s="201">
        <v>0.5</v>
      </c>
      <c r="I1819" s="201">
        <f t="shared" si="106"/>
        <v>0</v>
      </c>
      <c r="J1819" s="197"/>
    </row>
    <row r="1820" spans="1:10" ht="12.75" customHeight="1">
      <c r="A1820" s="201"/>
      <c r="B1820" s="199"/>
      <c r="C1820" s="207"/>
      <c r="D1820" s="207"/>
      <c r="E1820" s="51"/>
      <c r="F1820" s="204" t="s">
        <v>854</v>
      </c>
      <c r="G1820" s="202">
        <v>0</v>
      </c>
      <c r="H1820" s="201">
        <v>0.25</v>
      </c>
      <c r="I1820" s="201">
        <f t="shared" si="106"/>
        <v>0</v>
      </c>
      <c r="J1820" s="197"/>
    </row>
    <row r="1821" spans="1:10" ht="12.75" customHeight="1">
      <c r="A1821" s="201"/>
      <c r="B1821" s="199"/>
      <c r="C1821" s="207"/>
      <c r="D1821" s="207"/>
      <c r="E1821" s="51"/>
      <c r="F1821" s="204" t="s">
        <v>1037</v>
      </c>
      <c r="G1821" s="202">
        <v>690</v>
      </c>
      <c r="H1821" s="201">
        <v>0.01</v>
      </c>
      <c r="I1821" s="201">
        <f t="shared" si="106"/>
        <v>6.9000000000000006E-2</v>
      </c>
      <c r="J1821" s="197"/>
    </row>
    <row r="1822" spans="1:10" ht="12.75" customHeight="1">
      <c r="A1822" s="201">
        <v>93</v>
      </c>
      <c r="B1822" s="199" t="s">
        <v>13</v>
      </c>
      <c r="C1822" s="207" t="s">
        <v>737</v>
      </c>
      <c r="D1822" s="207" t="s">
        <v>731</v>
      </c>
      <c r="E1822" s="202" t="s">
        <v>1038</v>
      </c>
      <c r="F1822" s="204" t="s">
        <v>849</v>
      </c>
      <c r="G1822" s="202">
        <v>0</v>
      </c>
      <c r="H1822" s="201">
        <v>7.5</v>
      </c>
      <c r="I1822" s="201">
        <f t="shared" si="106"/>
        <v>0</v>
      </c>
      <c r="J1822" s="197"/>
    </row>
    <row r="1823" spans="1:10" ht="12.75" customHeight="1">
      <c r="A1823" s="201"/>
      <c r="B1823" s="199"/>
      <c r="C1823" s="207"/>
      <c r="D1823" s="207"/>
      <c r="E1823" s="202"/>
      <c r="F1823" s="204" t="s">
        <v>850</v>
      </c>
      <c r="G1823" s="202">
        <v>0</v>
      </c>
      <c r="H1823" s="201">
        <v>0.01</v>
      </c>
      <c r="I1823" s="201">
        <f t="shared" si="106"/>
        <v>0</v>
      </c>
      <c r="J1823" s="197"/>
    </row>
    <row r="1824" spans="1:10" ht="12.75" customHeight="1">
      <c r="A1824" s="201"/>
      <c r="B1824" s="199"/>
      <c r="C1824" s="207"/>
      <c r="D1824" s="207"/>
      <c r="E1824" s="202"/>
      <c r="F1824" s="204" t="s">
        <v>851</v>
      </c>
      <c r="G1824" s="202">
        <v>0</v>
      </c>
      <c r="H1824" s="201">
        <v>7.5</v>
      </c>
      <c r="I1824" s="201">
        <f t="shared" si="106"/>
        <v>0</v>
      </c>
      <c r="J1824" s="197"/>
    </row>
    <row r="1825" spans="1:10" ht="12.75" customHeight="1">
      <c r="A1825" s="201"/>
      <c r="B1825" s="199"/>
      <c r="C1825" s="207"/>
      <c r="D1825" s="207"/>
      <c r="E1825" s="51"/>
      <c r="F1825" s="204" t="s">
        <v>852</v>
      </c>
      <c r="G1825" s="202">
        <v>0</v>
      </c>
      <c r="H1825" s="201">
        <v>0.5</v>
      </c>
      <c r="I1825" s="201">
        <f t="shared" si="106"/>
        <v>0</v>
      </c>
      <c r="J1825" s="197"/>
    </row>
    <row r="1826" spans="1:10" ht="12.75" customHeight="1">
      <c r="A1826" s="201"/>
      <c r="B1826" s="199"/>
      <c r="C1826" s="207"/>
      <c r="D1826" s="207"/>
      <c r="E1826" s="51"/>
      <c r="F1826" s="204" t="s">
        <v>853</v>
      </c>
      <c r="G1826" s="202">
        <v>0</v>
      </c>
      <c r="H1826" s="201">
        <v>0.5</v>
      </c>
      <c r="I1826" s="201">
        <f t="shared" si="106"/>
        <v>0</v>
      </c>
      <c r="J1826" s="197"/>
    </row>
    <row r="1827" spans="1:10" ht="12.75" customHeight="1">
      <c r="A1827" s="201"/>
      <c r="B1827" s="199"/>
      <c r="C1827" s="207"/>
      <c r="D1827" s="207"/>
      <c r="E1827" s="51"/>
      <c r="F1827" s="204" t="s">
        <v>854</v>
      </c>
      <c r="G1827" s="202">
        <v>0</v>
      </c>
      <c r="H1827" s="201">
        <v>0.25</v>
      </c>
      <c r="I1827" s="201">
        <f t="shared" si="106"/>
        <v>0</v>
      </c>
      <c r="J1827" s="197"/>
    </row>
    <row r="1828" spans="1:10" ht="12.75" customHeight="1">
      <c r="A1828" s="201"/>
      <c r="B1828" s="199"/>
      <c r="C1828" s="207"/>
      <c r="D1828" s="207"/>
      <c r="E1828" s="51"/>
      <c r="F1828" s="204" t="s">
        <v>1039</v>
      </c>
      <c r="G1828" s="202">
        <v>500</v>
      </c>
      <c r="H1828" s="201">
        <v>0.01</v>
      </c>
      <c r="I1828" s="201">
        <f t="shared" si="106"/>
        <v>0.05</v>
      </c>
      <c r="J1828" s="197"/>
    </row>
    <row r="1829" spans="1:10" ht="12.75" customHeight="1">
      <c r="A1829" s="201">
        <v>94</v>
      </c>
      <c r="B1829" s="199" t="s">
        <v>13</v>
      </c>
      <c r="C1829" s="207" t="s">
        <v>737</v>
      </c>
      <c r="D1829" s="207" t="s">
        <v>731</v>
      </c>
      <c r="E1829" s="202" t="s">
        <v>1040</v>
      </c>
      <c r="F1829" s="204" t="s">
        <v>849</v>
      </c>
      <c r="G1829" s="202">
        <v>0</v>
      </c>
      <c r="H1829" s="201">
        <v>7.5</v>
      </c>
      <c r="I1829" s="201">
        <f t="shared" si="106"/>
        <v>0</v>
      </c>
      <c r="J1829" s="197"/>
    </row>
    <row r="1830" spans="1:10" ht="12.75" customHeight="1">
      <c r="A1830" s="201"/>
      <c r="B1830" s="199"/>
      <c r="C1830" s="207"/>
      <c r="D1830" s="207"/>
      <c r="E1830" s="202"/>
      <c r="F1830" s="204" t="s">
        <v>850</v>
      </c>
      <c r="G1830" s="202">
        <v>0</v>
      </c>
      <c r="H1830" s="201">
        <v>0.01</v>
      </c>
      <c r="I1830" s="201">
        <f t="shared" si="106"/>
        <v>0</v>
      </c>
      <c r="J1830" s="197"/>
    </row>
    <row r="1831" spans="1:10" ht="12.75" customHeight="1">
      <c r="A1831" s="201"/>
      <c r="B1831" s="199"/>
      <c r="C1831" s="207"/>
      <c r="D1831" s="207"/>
      <c r="E1831" s="202"/>
      <c r="F1831" s="204" t="s">
        <v>851</v>
      </c>
      <c r="G1831" s="202">
        <v>0</v>
      </c>
      <c r="H1831" s="201">
        <v>7.5</v>
      </c>
      <c r="I1831" s="201">
        <f t="shared" si="106"/>
        <v>0</v>
      </c>
      <c r="J1831" s="197"/>
    </row>
    <row r="1832" spans="1:10" ht="12.75" customHeight="1">
      <c r="A1832" s="201"/>
      <c r="B1832" s="199"/>
      <c r="C1832" s="207"/>
      <c r="D1832" s="207"/>
      <c r="E1832" s="51"/>
      <c r="F1832" s="204" t="s">
        <v>852</v>
      </c>
      <c r="G1832" s="202">
        <v>0</v>
      </c>
      <c r="H1832" s="201">
        <v>0.5</v>
      </c>
      <c r="I1832" s="201">
        <f t="shared" si="106"/>
        <v>0</v>
      </c>
      <c r="J1832" s="197"/>
    </row>
    <row r="1833" spans="1:10" ht="12.75" customHeight="1">
      <c r="A1833" s="201"/>
      <c r="B1833" s="199"/>
      <c r="C1833" s="207"/>
      <c r="D1833" s="207"/>
      <c r="E1833" s="51"/>
      <c r="F1833" s="204" t="s">
        <v>853</v>
      </c>
      <c r="G1833" s="202">
        <v>0</v>
      </c>
      <c r="H1833" s="201">
        <v>0.5</v>
      </c>
      <c r="I1833" s="201">
        <f t="shared" si="106"/>
        <v>0</v>
      </c>
      <c r="J1833" s="197"/>
    </row>
    <row r="1834" spans="1:10" ht="12.75" customHeight="1">
      <c r="A1834" s="201"/>
      <c r="B1834" s="199"/>
      <c r="C1834" s="207"/>
      <c r="D1834" s="207"/>
      <c r="E1834" s="51"/>
      <c r="F1834" s="204" t="s">
        <v>854</v>
      </c>
      <c r="G1834" s="202">
        <v>0</v>
      </c>
      <c r="H1834" s="201">
        <v>0.25</v>
      </c>
      <c r="I1834" s="201">
        <f t="shared" si="106"/>
        <v>0</v>
      </c>
      <c r="J1834" s="197"/>
    </row>
    <row r="1835" spans="1:10" ht="12.75" customHeight="1">
      <c r="A1835" s="201"/>
      <c r="B1835" s="199"/>
      <c r="C1835" s="207"/>
      <c r="D1835" s="207"/>
      <c r="E1835" s="51"/>
      <c r="F1835" s="204" t="s">
        <v>1041</v>
      </c>
      <c r="G1835" s="202">
        <v>840</v>
      </c>
      <c r="H1835" s="201">
        <v>0.01</v>
      </c>
      <c r="I1835" s="201">
        <f t="shared" si="106"/>
        <v>8.4000000000000005E-2</v>
      </c>
      <c r="J1835" s="197"/>
    </row>
    <row r="1836" spans="1:10" ht="12.75" customHeight="1">
      <c r="A1836" s="201">
        <v>95</v>
      </c>
      <c r="B1836" s="199" t="s">
        <v>13</v>
      </c>
      <c r="C1836" s="207" t="s">
        <v>737</v>
      </c>
      <c r="D1836" s="207" t="s">
        <v>731</v>
      </c>
      <c r="E1836" s="202" t="s">
        <v>1042</v>
      </c>
      <c r="F1836" s="204" t="s">
        <v>849</v>
      </c>
      <c r="G1836" s="202">
        <v>0</v>
      </c>
      <c r="H1836" s="201">
        <v>7.5</v>
      </c>
      <c r="I1836" s="201">
        <f t="shared" si="106"/>
        <v>0</v>
      </c>
      <c r="J1836" s="197"/>
    </row>
    <row r="1837" spans="1:10" ht="12.75" customHeight="1">
      <c r="A1837" s="201"/>
      <c r="B1837" s="199"/>
      <c r="C1837" s="207"/>
      <c r="D1837" s="207"/>
      <c r="E1837" s="202"/>
      <c r="F1837" s="204" t="s">
        <v>850</v>
      </c>
      <c r="G1837" s="202">
        <v>0</v>
      </c>
      <c r="H1837" s="201">
        <v>0.01</v>
      </c>
      <c r="I1837" s="201">
        <f t="shared" si="106"/>
        <v>0</v>
      </c>
      <c r="J1837" s="197"/>
    </row>
    <row r="1838" spans="1:10" ht="12.75" customHeight="1">
      <c r="A1838" s="201"/>
      <c r="B1838" s="199"/>
      <c r="C1838" s="207"/>
      <c r="D1838" s="207"/>
      <c r="E1838" s="202"/>
      <c r="F1838" s="204" t="s">
        <v>851</v>
      </c>
      <c r="G1838" s="202">
        <v>0</v>
      </c>
      <c r="H1838" s="201">
        <v>7.5</v>
      </c>
      <c r="I1838" s="201">
        <f t="shared" si="106"/>
        <v>0</v>
      </c>
      <c r="J1838" s="197"/>
    </row>
    <row r="1839" spans="1:10" ht="12.75" customHeight="1">
      <c r="A1839" s="201"/>
      <c r="B1839" s="199"/>
      <c r="C1839" s="207"/>
      <c r="D1839" s="207"/>
      <c r="E1839" s="51"/>
      <c r="F1839" s="204" t="s">
        <v>852</v>
      </c>
      <c r="G1839" s="202">
        <v>0</v>
      </c>
      <c r="H1839" s="201">
        <v>0.5</v>
      </c>
      <c r="I1839" s="201">
        <f t="shared" si="106"/>
        <v>0</v>
      </c>
      <c r="J1839" s="197"/>
    </row>
    <row r="1840" spans="1:10" ht="12.75" customHeight="1">
      <c r="A1840" s="201"/>
      <c r="B1840" s="199"/>
      <c r="C1840" s="207"/>
      <c r="D1840" s="207"/>
      <c r="E1840" s="51"/>
      <c r="F1840" s="204" t="s">
        <v>853</v>
      </c>
      <c r="G1840" s="202">
        <v>0</v>
      </c>
      <c r="H1840" s="201">
        <v>0.5</v>
      </c>
      <c r="I1840" s="201">
        <f t="shared" si="106"/>
        <v>0</v>
      </c>
      <c r="J1840" s="197"/>
    </row>
    <row r="1841" spans="1:10" ht="12.75" customHeight="1">
      <c r="A1841" s="201"/>
      <c r="B1841" s="199"/>
      <c r="C1841" s="207"/>
      <c r="D1841" s="207"/>
      <c r="E1841" s="51"/>
      <c r="F1841" s="204" t="s">
        <v>854</v>
      </c>
      <c r="G1841" s="202">
        <v>0</v>
      </c>
      <c r="H1841" s="201">
        <v>0.25</v>
      </c>
      <c r="I1841" s="201">
        <f t="shared" si="106"/>
        <v>0</v>
      </c>
      <c r="J1841" s="197"/>
    </row>
    <row r="1842" spans="1:10" ht="12.75" customHeight="1">
      <c r="A1842" s="201"/>
      <c r="B1842" s="199"/>
      <c r="C1842" s="207"/>
      <c r="D1842" s="207"/>
      <c r="E1842" s="51"/>
      <c r="F1842" s="204" t="s">
        <v>1043</v>
      </c>
      <c r="G1842" s="202">
        <v>650</v>
      </c>
      <c r="H1842" s="201">
        <v>0.01</v>
      </c>
      <c r="I1842" s="201">
        <f t="shared" si="106"/>
        <v>6.5000000000000002E-2</v>
      </c>
      <c r="J1842" s="197"/>
    </row>
    <row r="1843" spans="1:10" ht="12.75" customHeight="1">
      <c r="A1843" s="201">
        <v>96</v>
      </c>
      <c r="B1843" s="199" t="s">
        <v>13</v>
      </c>
      <c r="C1843" s="207" t="s">
        <v>737</v>
      </c>
      <c r="D1843" s="207" t="s">
        <v>731</v>
      </c>
      <c r="E1843" s="202" t="s">
        <v>1044</v>
      </c>
      <c r="F1843" s="204" t="s">
        <v>849</v>
      </c>
      <c r="G1843" s="202">
        <v>0</v>
      </c>
      <c r="H1843" s="201">
        <v>7.5</v>
      </c>
      <c r="I1843" s="201">
        <f t="shared" si="106"/>
        <v>0</v>
      </c>
      <c r="J1843" s="197"/>
    </row>
    <row r="1844" spans="1:10" ht="12.75" customHeight="1">
      <c r="A1844" s="201"/>
      <c r="B1844" s="199"/>
      <c r="C1844" s="207"/>
      <c r="D1844" s="207"/>
      <c r="E1844" s="202"/>
      <c r="F1844" s="204" t="s">
        <v>850</v>
      </c>
      <c r="G1844" s="202">
        <v>0</v>
      </c>
      <c r="H1844" s="201">
        <v>0.01</v>
      </c>
      <c r="I1844" s="201">
        <f t="shared" si="106"/>
        <v>0</v>
      </c>
      <c r="J1844" s="197"/>
    </row>
    <row r="1845" spans="1:10" ht="12.75" customHeight="1">
      <c r="A1845" s="201"/>
      <c r="B1845" s="199"/>
      <c r="C1845" s="207"/>
      <c r="D1845" s="207"/>
      <c r="E1845" s="202"/>
      <c r="F1845" s="204" t="s">
        <v>851</v>
      </c>
      <c r="G1845" s="202">
        <v>0</v>
      </c>
      <c r="H1845" s="201">
        <v>7.5</v>
      </c>
      <c r="I1845" s="201">
        <f t="shared" si="106"/>
        <v>0</v>
      </c>
      <c r="J1845" s="197"/>
    </row>
    <row r="1846" spans="1:10" ht="12.75" customHeight="1">
      <c r="A1846" s="201"/>
      <c r="B1846" s="199"/>
      <c r="C1846" s="207"/>
      <c r="D1846" s="207"/>
      <c r="E1846" s="51"/>
      <c r="F1846" s="204" t="s">
        <v>852</v>
      </c>
      <c r="G1846" s="202">
        <v>0</v>
      </c>
      <c r="H1846" s="201">
        <v>0.5</v>
      </c>
      <c r="I1846" s="201">
        <f t="shared" si="106"/>
        <v>0</v>
      </c>
      <c r="J1846" s="197"/>
    </row>
    <row r="1847" spans="1:10" ht="12.75" customHeight="1">
      <c r="A1847" s="201"/>
      <c r="B1847" s="199"/>
      <c r="C1847" s="207"/>
      <c r="D1847" s="207"/>
      <c r="E1847" s="51"/>
      <c r="F1847" s="204" t="s">
        <v>853</v>
      </c>
      <c r="G1847" s="202">
        <v>0</v>
      </c>
      <c r="H1847" s="201">
        <v>0.5</v>
      </c>
      <c r="I1847" s="201">
        <f t="shared" si="106"/>
        <v>0</v>
      </c>
      <c r="J1847" s="197"/>
    </row>
    <row r="1848" spans="1:10" ht="12.75" customHeight="1">
      <c r="A1848" s="201"/>
      <c r="B1848" s="199"/>
      <c r="C1848" s="207"/>
      <c r="D1848" s="207"/>
      <c r="E1848" s="51"/>
      <c r="F1848" s="204" t="s">
        <v>854</v>
      </c>
      <c r="G1848" s="202">
        <v>0</v>
      </c>
      <c r="H1848" s="201">
        <v>0.25</v>
      </c>
      <c r="I1848" s="201">
        <f t="shared" si="106"/>
        <v>0</v>
      </c>
      <c r="J1848" s="197"/>
    </row>
    <row r="1849" spans="1:10" ht="12.75" customHeight="1">
      <c r="A1849" s="201"/>
      <c r="B1849" s="199"/>
      <c r="C1849" s="207"/>
      <c r="D1849" s="207"/>
      <c r="E1849" s="51"/>
      <c r="F1849" s="204" t="s">
        <v>1045</v>
      </c>
      <c r="G1849" s="202">
        <v>650</v>
      </c>
      <c r="H1849" s="201">
        <v>0.01</v>
      </c>
      <c r="I1849" s="201">
        <f t="shared" si="106"/>
        <v>6.5000000000000002E-2</v>
      </c>
      <c r="J1849" s="197"/>
    </row>
    <row r="1850" spans="1:10" ht="12.75" customHeight="1">
      <c r="A1850" s="201">
        <v>97</v>
      </c>
      <c r="B1850" s="199" t="s">
        <v>13</v>
      </c>
      <c r="C1850" s="207" t="s">
        <v>737</v>
      </c>
      <c r="D1850" s="207" t="s">
        <v>731</v>
      </c>
      <c r="E1850" s="202" t="s">
        <v>1046</v>
      </c>
      <c r="F1850" s="204" t="s">
        <v>849</v>
      </c>
      <c r="G1850" s="202">
        <v>0</v>
      </c>
      <c r="H1850" s="201">
        <v>7.5</v>
      </c>
      <c r="I1850" s="201">
        <f t="shared" si="106"/>
        <v>0</v>
      </c>
      <c r="J1850" s="197"/>
    </row>
    <row r="1851" spans="1:10" ht="12.75" customHeight="1">
      <c r="A1851" s="201"/>
      <c r="B1851" s="199"/>
      <c r="C1851" s="207"/>
      <c r="D1851" s="207"/>
      <c r="E1851" s="202"/>
      <c r="F1851" s="204" t="s">
        <v>850</v>
      </c>
      <c r="G1851" s="202">
        <v>0</v>
      </c>
      <c r="H1851" s="201">
        <v>0.01</v>
      </c>
      <c r="I1851" s="201">
        <f t="shared" si="106"/>
        <v>0</v>
      </c>
      <c r="J1851" s="197"/>
    </row>
    <row r="1852" spans="1:10" ht="12.75" customHeight="1">
      <c r="A1852" s="201"/>
      <c r="B1852" s="199"/>
      <c r="C1852" s="207"/>
      <c r="D1852" s="207"/>
      <c r="E1852" s="202"/>
      <c r="F1852" s="204" t="s">
        <v>851</v>
      </c>
      <c r="G1852" s="202">
        <v>0</v>
      </c>
      <c r="H1852" s="201">
        <v>7.5</v>
      </c>
      <c r="I1852" s="201">
        <f t="shared" si="106"/>
        <v>0</v>
      </c>
      <c r="J1852" s="197"/>
    </row>
    <row r="1853" spans="1:10" ht="12.75" customHeight="1">
      <c r="A1853" s="201"/>
      <c r="B1853" s="199"/>
      <c r="C1853" s="207"/>
      <c r="D1853" s="207"/>
      <c r="E1853" s="51"/>
      <c r="F1853" s="204" t="s">
        <v>852</v>
      </c>
      <c r="G1853" s="202">
        <v>0</v>
      </c>
      <c r="H1853" s="201">
        <v>0.5</v>
      </c>
      <c r="I1853" s="201">
        <f t="shared" si="106"/>
        <v>0</v>
      </c>
      <c r="J1853" s="197"/>
    </row>
    <row r="1854" spans="1:10" ht="12.75" customHeight="1">
      <c r="A1854" s="201"/>
      <c r="B1854" s="199"/>
      <c r="C1854" s="207"/>
      <c r="D1854" s="207"/>
      <c r="E1854" s="51"/>
      <c r="F1854" s="204" t="s">
        <v>853</v>
      </c>
      <c r="G1854" s="202">
        <v>0</v>
      </c>
      <c r="H1854" s="201">
        <v>0.5</v>
      </c>
      <c r="I1854" s="201">
        <f t="shared" si="106"/>
        <v>0</v>
      </c>
      <c r="J1854" s="197"/>
    </row>
    <row r="1855" spans="1:10" ht="12.75" customHeight="1">
      <c r="A1855" s="201"/>
      <c r="B1855" s="199"/>
      <c r="C1855" s="207"/>
      <c r="D1855" s="207"/>
      <c r="E1855" s="51"/>
      <c r="F1855" s="204" t="s">
        <v>854</v>
      </c>
      <c r="G1855" s="202">
        <v>0</v>
      </c>
      <c r="H1855" s="201">
        <v>0.25</v>
      </c>
      <c r="I1855" s="201">
        <f t="shared" si="106"/>
        <v>0</v>
      </c>
      <c r="J1855" s="197"/>
    </row>
    <row r="1856" spans="1:10" ht="12.75" customHeight="1">
      <c r="A1856" s="201"/>
      <c r="B1856" s="199"/>
      <c r="C1856" s="207"/>
      <c r="D1856" s="207"/>
      <c r="E1856" s="51"/>
      <c r="F1856" s="204" t="s">
        <v>1047</v>
      </c>
      <c r="G1856" s="202">
        <v>870</v>
      </c>
      <c r="H1856" s="201">
        <v>0.01</v>
      </c>
      <c r="I1856" s="201">
        <f t="shared" si="106"/>
        <v>8.7000000000000008E-2</v>
      </c>
      <c r="J1856" s="197"/>
    </row>
    <row r="1857" spans="1:10" ht="12.75" customHeight="1">
      <c r="A1857" s="201">
        <v>98</v>
      </c>
      <c r="B1857" s="199" t="s">
        <v>13</v>
      </c>
      <c r="C1857" s="207" t="s">
        <v>737</v>
      </c>
      <c r="D1857" s="207" t="s">
        <v>731</v>
      </c>
      <c r="E1857" s="202" t="s">
        <v>1048</v>
      </c>
      <c r="F1857" s="204" t="s">
        <v>849</v>
      </c>
      <c r="G1857" s="202">
        <v>0</v>
      </c>
      <c r="H1857" s="201">
        <v>7.5</v>
      </c>
      <c r="I1857" s="201">
        <f t="shared" si="106"/>
        <v>0</v>
      </c>
      <c r="J1857" s="197"/>
    </row>
    <row r="1858" spans="1:10" ht="12.75" customHeight="1">
      <c r="A1858" s="201"/>
      <c r="B1858" s="199"/>
      <c r="C1858" s="207"/>
      <c r="D1858" s="207"/>
      <c r="E1858" s="202"/>
      <c r="F1858" s="204" t="s">
        <v>850</v>
      </c>
      <c r="G1858" s="202">
        <v>0</v>
      </c>
      <c r="H1858" s="201">
        <v>0.01</v>
      </c>
      <c r="I1858" s="201">
        <f t="shared" si="106"/>
        <v>0</v>
      </c>
      <c r="J1858" s="197"/>
    </row>
    <row r="1859" spans="1:10" ht="12.75" customHeight="1">
      <c r="A1859" s="201"/>
      <c r="B1859" s="199"/>
      <c r="C1859" s="207"/>
      <c r="D1859" s="207"/>
      <c r="E1859" s="202"/>
      <c r="F1859" s="204" t="s">
        <v>851</v>
      </c>
      <c r="G1859" s="202">
        <v>0</v>
      </c>
      <c r="H1859" s="201">
        <v>7.5</v>
      </c>
      <c r="I1859" s="201">
        <f t="shared" si="106"/>
        <v>0</v>
      </c>
      <c r="J1859" s="197"/>
    </row>
    <row r="1860" spans="1:10" ht="12.75" customHeight="1">
      <c r="A1860" s="201"/>
      <c r="B1860" s="199"/>
      <c r="C1860" s="207"/>
      <c r="D1860" s="207"/>
      <c r="E1860" s="51"/>
      <c r="F1860" s="204" t="s">
        <v>852</v>
      </c>
      <c r="G1860" s="202">
        <v>0</v>
      </c>
      <c r="H1860" s="201">
        <v>0.5</v>
      </c>
      <c r="I1860" s="201">
        <f t="shared" si="106"/>
        <v>0</v>
      </c>
      <c r="J1860" s="197"/>
    </row>
    <row r="1861" spans="1:10" ht="12.75" customHeight="1">
      <c r="A1861" s="201"/>
      <c r="B1861" s="199"/>
      <c r="C1861" s="207"/>
      <c r="D1861" s="207"/>
      <c r="E1861" s="51"/>
      <c r="F1861" s="204" t="s">
        <v>853</v>
      </c>
      <c r="G1861" s="202">
        <v>0</v>
      </c>
      <c r="H1861" s="201">
        <v>0.5</v>
      </c>
      <c r="I1861" s="201">
        <f t="shared" si="106"/>
        <v>0</v>
      </c>
      <c r="J1861" s="197"/>
    </row>
    <row r="1862" spans="1:10" ht="12.75" customHeight="1">
      <c r="A1862" s="201"/>
      <c r="B1862" s="199"/>
      <c r="C1862" s="207"/>
      <c r="D1862" s="207"/>
      <c r="E1862" s="51"/>
      <c r="F1862" s="204" t="s">
        <v>854</v>
      </c>
      <c r="G1862" s="202">
        <v>0</v>
      </c>
      <c r="H1862" s="201">
        <v>0.25</v>
      </c>
      <c r="I1862" s="201">
        <f t="shared" si="106"/>
        <v>0</v>
      </c>
      <c r="J1862" s="197"/>
    </row>
    <row r="1863" spans="1:10" ht="12.75" customHeight="1">
      <c r="A1863" s="201"/>
      <c r="B1863" s="199"/>
      <c r="C1863" s="207"/>
      <c r="D1863" s="207"/>
      <c r="E1863" s="51"/>
      <c r="F1863" s="204" t="s">
        <v>1049</v>
      </c>
      <c r="G1863" s="202">
        <v>760</v>
      </c>
      <c r="H1863" s="201">
        <v>0.01</v>
      </c>
      <c r="I1863" s="201">
        <f t="shared" si="106"/>
        <v>7.6000000000000012E-2</v>
      </c>
      <c r="J1863" s="197"/>
    </row>
    <row r="1864" spans="1:10" ht="12.75" customHeight="1">
      <c r="A1864" s="201">
        <v>99</v>
      </c>
      <c r="B1864" s="199" t="s">
        <v>13</v>
      </c>
      <c r="C1864" s="207" t="s">
        <v>737</v>
      </c>
      <c r="D1864" s="207" t="s">
        <v>731</v>
      </c>
      <c r="E1864" s="202" t="s">
        <v>1048</v>
      </c>
      <c r="F1864" s="204" t="s">
        <v>849</v>
      </c>
      <c r="G1864" s="202">
        <v>0</v>
      </c>
      <c r="H1864" s="201">
        <v>7.5</v>
      </c>
      <c r="I1864" s="201">
        <f t="shared" si="106"/>
        <v>0</v>
      </c>
      <c r="J1864" s="197"/>
    </row>
    <row r="1865" spans="1:10" ht="12.75" customHeight="1">
      <c r="A1865" s="201"/>
      <c r="B1865" s="199"/>
      <c r="C1865" s="207"/>
      <c r="D1865" s="207"/>
      <c r="E1865" s="202"/>
      <c r="F1865" s="204" t="s">
        <v>850</v>
      </c>
      <c r="G1865" s="202">
        <v>0</v>
      </c>
      <c r="H1865" s="201">
        <v>0.01</v>
      </c>
      <c r="I1865" s="201">
        <f t="shared" si="106"/>
        <v>0</v>
      </c>
      <c r="J1865" s="197"/>
    </row>
    <row r="1866" spans="1:10" ht="12.75" customHeight="1">
      <c r="A1866" s="201"/>
      <c r="B1866" s="199"/>
      <c r="C1866" s="207"/>
      <c r="D1866" s="207"/>
      <c r="E1866" s="202"/>
      <c r="F1866" s="204" t="s">
        <v>851</v>
      </c>
      <c r="G1866" s="202">
        <v>0</v>
      </c>
      <c r="H1866" s="201">
        <v>7.5</v>
      </c>
      <c r="I1866" s="201">
        <f t="shared" si="106"/>
        <v>0</v>
      </c>
      <c r="J1866" s="197"/>
    </row>
    <row r="1867" spans="1:10" ht="12.75" customHeight="1">
      <c r="A1867" s="201"/>
      <c r="B1867" s="199"/>
      <c r="C1867" s="207"/>
      <c r="D1867" s="207"/>
      <c r="E1867" s="51"/>
      <c r="F1867" s="204" t="s">
        <v>852</v>
      </c>
      <c r="G1867" s="202">
        <v>0</v>
      </c>
      <c r="H1867" s="201">
        <v>0.5</v>
      </c>
      <c r="I1867" s="201">
        <f t="shared" si="106"/>
        <v>0</v>
      </c>
      <c r="J1867" s="197"/>
    </row>
    <row r="1868" spans="1:10" ht="12.75" customHeight="1">
      <c r="A1868" s="201"/>
      <c r="B1868" s="199"/>
      <c r="C1868" s="207"/>
      <c r="D1868" s="207"/>
      <c r="E1868" s="51"/>
      <c r="F1868" s="204" t="s">
        <v>853</v>
      </c>
      <c r="G1868" s="202">
        <v>0</v>
      </c>
      <c r="H1868" s="201">
        <v>0.5</v>
      </c>
      <c r="I1868" s="201">
        <f t="shared" si="106"/>
        <v>0</v>
      </c>
      <c r="J1868" s="197"/>
    </row>
    <row r="1869" spans="1:10" ht="12.75" customHeight="1">
      <c r="A1869" s="201"/>
      <c r="B1869" s="199"/>
      <c r="C1869" s="207"/>
      <c r="D1869" s="207"/>
      <c r="E1869" s="51"/>
      <c r="F1869" s="204" t="s">
        <v>854</v>
      </c>
      <c r="G1869" s="202">
        <v>0</v>
      </c>
      <c r="H1869" s="201">
        <v>0.25</v>
      </c>
      <c r="I1869" s="201">
        <f t="shared" si="106"/>
        <v>0</v>
      </c>
      <c r="J1869" s="197"/>
    </row>
    <row r="1870" spans="1:10" ht="12.75" customHeight="1">
      <c r="A1870" s="201"/>
      <c r="B1870" s="199"/>
      <c r="C1870" s="207"/>
      <c r="D1870" s="207"/>
      <c r="E1870" s="51"/>
      <c r="F1870" s="204" t="s">
        <v>1050</v>
      </c>
      <c r="G1870" s="202">
        <v>660</v>
      </c>
      <c r="H1870" s="201">
        <v>0.01</v>
      </c>
      <c r="I1870" s="201">
        <f t="shared" si="106"/>
        <v>6.6000000000000003E-2</v>
      </c>
      <c r="J1870" s="197"/>
    </row>
    <row r="1871" spans="1:10" ht="12.75" customHeight="1">
      <c r="A1871" s="201">
        <v>100</v>
      </c>
      <c r="B1871" s="199" t="s">
        <v>13</v>
      </c>
      <c r="C1871" s="207" t="s">
        <v>737</v>
      </c>
      <c r="D1871" s="207" t="s">
        <v>731</v>
      </c>
      <c r="E1871" s="202" t="s">
        <v>1051</v>
      </c>
      <c r="F1871" s="204" t="s">
        <v>849</v>
      </c>
      <c r="G1871" s="202">
        <v>0</v>
      </c>
      <c r="H1871" s="201">
        <v>7.5</v>
      </c>
      <c r="I1871" s="201">
        <f t="shared" si="106"/>
        <v>0</v>
      </c>
      <c r="J1871" s="197"/>
    </row>
    <row r="1872" spans="1:10" ht="12.75" customHeight="1">
      <c r="A1872" s="201"/>
      <c r="B1872" s="199"/>
      <c r="C1872" s="207"/>
      <c r="D1872" s="207"/>
      <c r="E1872" s="202"/>
      <c r="F1872" s="204" t="s">
        <v>850</v>
      </c>
      <c r="G1872" s="202">
        <v>0</v>
      </c>
      <c r="H1872" s="201">
        <v>0.01</v>
      </c>
      <c r="I1872" s="201">
        <f t="shared" si="106"/>
        <v>0</v>
      </c>
      <c r="J1872" s="197"/>
    </row>
    <row r="1873" spans="1:10" ht="12.75" customHeight="1">
      <c r="A1873" s="201"/>
      <c r="B1873" s="199"/>
      <c r="C1873" s="207"/>
      <c r="D1873" s="207"/>
      <c r="E1873" s="202"/>
      <c r="F1873" s="204" t="s">
        <v>851</v>
      </c>
      <c r="G1873" s="202">
        <v>0</v>
      </c>
      <c r="H1873" s="201">
        <v>7.5</v>
      </c>
      <c r="I1873" s="201">
        <f t="shared" si="106"/>
        <v>0</v>
      </c>
      <c r="J1873" s="197"/>
    </row>
    <row r="1874" spans="1:10" ht="12.75" customHeight="1">
      <c r="A1874" s="201"/>
      <c r="B1874" s="199"/>
      <c r="C1874" s="207"/>
      <c r="D1874" s="207"/>
      <c r="E1874" s="51"/>
      <c r="F1874" s="204" t="s">
        <v>852</v>
      </c>
      <c r="G1874" s="202">
        <v>0</v>
      </c>
      <c r="H1874" s="201">
        <v>0.5</v>
      </c>
      <c r="I1874" s="201">
        <f t="shared" si="106"/>
        <v>0</v>
      </c>
      <c r="J1874" s="197"/>
    </row>
    <row r="1875" spans="1:10" ht="12.75" customHeight="1">
      <c r="A1875" s="201"/>
      <c r="B1875" s="199"/>
      <c r="C1875" s="207"/>
      <c r="D1875" s="207"/>
      <c r="E1875" s="51"/>
      <c r="F1875" s="204" t="s">
        <v>853</v>
      </c>
      <c r="G1875" s="202">
        <v>0</v>
      </c>
      <c r="H1875" s="201">
        <v>0.5</v>
      </c>
      <c r="I1875" s="201">
        <f t="shared" si="106"/>
        <v>0</v>
      </c>
      <c r="J1875" s="197"/>
    </row>
    <row r="1876" spans="1:10" ht="12.75" customHeight="1">
      <c r="A1876" s="201"/>
      <c r="B1876" s="199"/>
      <c r="C1876" s="207"/>
      <c r="D1876" s="207"/>
      <c r="E1876" s="51"/>
      <c r="F1876" s="204" t="s">
        <v>854</v>
      </c>
      <c r="G1876" s="202">
        <v>0</v>
      </c>
      <c r="H1876" s="201">
        <v>0.25</v>
      </c>
      <c r="I1876" s="201">
        <f t="shared" si="106"/>
        <v>0</v>
      </c>
      <c r="J1876" s="197"/>
    </row>
    <row r="1877" spans="1:10" ht="12.75" customHeight="1">
      <c r="A1877" s="201"/>
      <c r="B1877" s="199"/>
      <c r="C1877" s="207"/>
      <c r="D1877" s="207"/>
      <c r="E1877" s="51"/>
      <c r="F1877" s="204" t="s">
        <v>1052</v>
      </c>
      <c r="G1877" s="202">
        <v>650</v>
      </c>
      <c r="H1877" s="201">
        <v>0.01</v>
      </c>
      <c r="I1877" s="201">
        <f t="shared" si="106"/>
        <v>6.5000000000000002E-2</v>
      </c>
      <c r="J1877" s="197"/>
    </row>
    <row r="1878" spans="1:10" ht="12.75" customHeight="1">
      <c r="A1878" s="201">
        <v>101</v>
      </c>
      <c r="B1878" s="199" t="s">
        <v>13</v>
      </c>
      <c r="C1878" s="207" t="s">
        <v>737</v>
      </c>
      <c r="D1878" s="207" t="s">
        <v>731</v>
      </c>
      <c r="E1878" s="202" t="s">
        <v>1053</v>
      </c>
      <c r="F1878" s="204" t="s">
        <v>849</v>
      </c>
      <c r="G1878" s="202">
        <v>0</v>
      </c>
      <c r="H1878" s="201">
        <v>7.5</v>
      </c>
      <c r="I1878" s="201">
        <f t="shared" si="106"/>
        <v>0</v>
      </c>
      <c r="J1878" s="197"/>
    </row>
    <row r="1879" spans="1:10" ht="12.75" customHeight="1">
      <c r="A1879" s="201"/>
      <c r="B1879" s="199"/>
      <c r="C1879" s="207"/>
      <c r="D1879" s="207"/>
      <c r="E1879" s="202"/>
      <c r="F1879" s="204" t="s">
        <v>850</v>
      </c>
      <c r="G1879" s="202">
        <v>0</v>
      </c>
      <c r="H1879" s="201">
        <v>0.01</v>
      </c>
      <c r="I1879" s="201">
        <f t="shared" si="106"/>
        <v>0</v>
      </c>
      <c r="J1879" s="197"/>
    </row>
    <row r="1880" spans="1:10" ht="12.75" customHeight="1">
      <c r="A1880" s="201"/>
      <c r="B1880" s="199"/>
      <c r="C1880" s="207"/>
      <c r="D1880" s="207"/>
      <c r="E1880" s="202"/>
      <c r="F1880" s="204" t="s">
        <v>851</v>
      </c>
      <c r="G1880" s="202">
        <v>0</v>
      </c>
      <c r="H1880" s="201">
        <v>7.5</v>
      </c>
      <c r="I1880" s="201">
        <f t="shared" si="106"/>
        <v>0</v>
      </c>
      <c r="J1880" s="197"/>
    </row>
    <row r="1881" spans="1:10" ht="12.75" customHeight="1">
      <c r="A1881" s="201"/>
      <c r="B1881" s="199"/>
      <c r="C1881" s="207"/>
      <c r="D1881" s="207"/>
      <c r="E1881" s="51"/>
      <c r="F1881" s="204" t="s">
        <v>852</v>
      </c>
      <c r="G1881" s="202">
        <v>0</v>
      </c>
      <c r="H1881" s="201">
        <v>0.5</v>
      </c>
      <c r="I1881" s="201">
        <f t="shared" si="106"/>
        <v>0</v>
      </c>
      <c r="J1881" s="197"/>
    </row>
    <row r="1882" spans="1:10" ht="12.75" customHeight="1">
      <c r="A1882" s="201"/>
      <c r="B1882" s="199"/>
      <c r="C1882" s="207"/>
      <c r="D1882" s="207"/>
      <c r="E1882" s="51"/>
      <c r="F1882" s="204" t="s">
        <v>853</v>
      </c>
      <c r="G1882" s="202">
        <v>0</v>
      </c>
      <c r="H1882" s="201">
        <v>0.5</v>
      </c>
      <c r="I1882" s="201">
        <f t="shared" si="106"/>
        <v>0</v>
      </c>
      <c r="J1882" s="197"/>
    </row>
    <row r="1883" spans="1:10" ht="12.75" customHeight="1">
      <c r="A1883" s="201"/>
      <c r="B1883" s="199"/>
      <c r="C1883" s="207"/>
      <c r="D1883" s="207"/>
      <c r="E1883" s="51"/>
      <c r="F1883" s="204" t="s">
        <v>854</v>
      </c>
      <c r="G1883" s="202">
        <v>0</v>
      </c>
      <c r="H1883" s="201">
        <v>0.25</v>
      </c>
      <c r="I1883" s="201">
        <f t="shared" si="106"/>
        <v>0</v>
      </c>
      <c r="J1883" s="197"/>
    </row>
    <row r="1884" spans="1:10" ht="12.75" customHeight="1">
      <c r="A1884" s="201"/>
      <c r="B1884" s="199"/>
      <c r="C1884" s="207"/>
      <c r="D1884" s="207"/>
      <c r="E1884" s="51"/>
      <c r="F1884" s="204" t="s">
        <v>1054</v>
      </c>
      <c r="G1884" s="202">
        <v>755</v>
      </c>
      <c r="H1884" s="201">
        <v>0.01</v>
      </c>
      <c r="I1884" s="201">
        <f t="shared" si="106"/>
        <v>7.5499999999999998E-2</v>
      </c>
      <c r="J1884" s="197"/>
    </row>
    <row r="1885" spans="1:10" ht="12.75" customHeight="1">
      <c r="A1885" s="201">
        <v>102</v>
      </c>
      <c r="B1885" s="199" t="s">
        <v>13</v>
      </c>
      <c r="C1885" s="207" t="s">
        <v>737</v>
      </c>
      <c r="D1885" s="207" t="s">
        <v>731</v>
      </c>
      <c r="E1885" s="202" t="s">
        <v>1055</v>
      </c>
      <c r="F1885" s="204" t="s">
        <v>849</v>
      </c>
      <c r="G1885" s="202">
        <v>0</v>
      </c>
      <c r="H1885" s="201">
        <v>7.5</v>
      </c>
      <c r="I1885" s="201">
        <f t="shared" si="106"/>
        <v>0</v>
      </c>
      <c r="J1885" s="197"/>
    </row>
    <row r="1886" spans="1:10" ht="12.75" customHeight="1">
      <c r="A1886" s="201"/>
      <c r="B1886" s="199"/>
      <c r="C1886" s="207"/>
      <c r="D1886" s="207"/>
      <c r="E1886" s="202"/>
      <c r="F1886" s="204" t="s">
        <v>850</v>
      </c>
      <c r="G1886" s="202">
        <v>0</v>
      </c>
      <c r="H1886" s="201">
        <v>0.01</v>
      </c>
      <c r="I1886" s="201">
        <f t="shared" si="106"/>
        <v>0</v>
      </c>
      <c r="J1886" s="197"/>
    </row>
    <row r="1887" spans="1:10" ht="12.75" customHeight="1">
      <c r="A1887" s="201"/>
      <c r="B1887" s="199"/>
      <c r="C1887" s="207"/>
      <c r="D1887" s="207"/>
      <c r="E1887" s="202"/>
      <c r="F1887" s="204" t="s">
        <v>851</v>
      </c>
      <c r="G1887" s="202">
        <v>0</v>
      </c>
      <c r="H1887" s="201">
        <v>7.5</v>
      </c>
      <c r="I1887" s="201">
        <f t="shared" si="106"/>
        <v>0</v>
      </c>
      <c r="J1887" s="197"/>
    </row>
    <row r="1888" spans="1:10" ht="12.75" customHeight="1">
      <c r="A1888" s="201"/>
      <c r="B1888" s="199"/>
      <c r="C1888" s="207"/>
      <c r="D1888" s="207"/>
      <c r="E1888" s="51"/>
      <c r="F1888" s="204" t="s">
        <v>852</v>
      </c>
      <c r="G1888" s="202">
        <v>0</v>
      </c>
      <c r="H1888" s="201">
        <v>0.5</v>
      </c>
      <c r="I1888" s="201">
        <f t="shared" si="106"/>
        <v>0</v>
      </c>
      <c r="J1888" s="197"/>
    </row>
    <row r="1889" spans="1:10" ht="12.75" customHeight="1">
      <c r="A1889" s="201"/>
      <c r="B1889" s="199"/>
      <c r="C1889" s="207"/>
      <c r="D1889" s="207"/>
      <c r="E1889" s="51"/>
      <c r="F1889" s="204" t="s">
        <v>853</v>
      </c>
      <c r="G1889" s="202">
        <v>0</v>
      </c>
      <c r="H1889" s="201">
        <v>0.5</v>
      </c>
      <c r="I1889" s="201">
        <f t="shared" si="106"/>
        <v>0</v>
      </c>
      <c r="J1889" s="197"/>
    </row>
    <row r="1890" spans="1:10" ht="12.75" customHeight="1">
      <c r="A1890" s="201"/>
      <c r="B1890" s="199"/>
      <c r="C1890" s="207"/>
      <c r="D1890" s="207"/>
      <c r="E1890" s="51"/>
      <c r="F1890" s="204" t="s">
        <v>854</v>
      </c>
      <c r="G1890" s="202">
        <v>0</v>
      </c>
      <c r="H1890" s="201">
        <v>0.25</v>
      </c>
      <c r="I1890" s="201">
        <f t="shared" si="106"/>
        <v>0</v>
      </c>
      <c r="J1890" s="197"/>
    </row>
    <row r="1891" spans="1:10" ht="12.75" customHeight="1">
      <c r="A1891" s="201"/>
      <c r="B1891" s="199"/>
      <c r="C1891" s="207"/>
      <c r="D1891" s="207"/>
      <c r="E1891" s="51"/>
      <c r="F1891" s="204" t="s">
        <v>1056</v>
      </c>
      <c r="G1891" s="202">
        <v>1500</v>
      </c>
      <c r="H1891" s="201">
        <v>0.01</v>
      </c>
      <c r="I1891" s="201">
        <f t="shared" si="106"/>
        <v>0.15</v>
      </c>
      <c r="J1891" s="197"/>
    </row>
    <row r="1892" spans="1:10" ht="12.75" customHeight="1">
      <c r="A1892" s="201">
        <v>103</v>
      </c>
      <c r="B1892" s="199" t="s">
        <v>13</v>
      </c>
      <c r="C1892" s="207" t="s">
        <v>737</v>
      </c>
      <c r="D1892" s="207" t="s">
        <v>731</v>
      </c>
      <c r="E1892" s="202" t="s">
        <v>1057</v>
      </c>
      <c r="F1892" s="204" t="s">
        <v>849</v>
      </c>
      <c r="G1892" s="202">
        <v>0</v>
      </c>
      <c r="H1892" s="201">
        <v>7.5</v>
      </c>
      <c r="I1892" s="201">
        <f t="shared" si="106"/>
        <v>0</v>
      </c>
      <c r="J1892" s="197"/>
    </row>
    <row r="1893" spans="1:10" ht="12.75" customHeight="1">
      <c r="A1893" s="201"/>
      <c r="B1893" s="199"/>
      <c r="C1893" s="207"/>
      <c r="D1893" s="207"/>
      <c r="E1893" s="202"/>
      <c r="F1893" s="204" t="s">
        <v>850</v>
      </c>
      <c r="G1893" s="202">
        <v>0</v>
      </c>
      <c r="H1893" s="201">
        <v>0.01</v>
      </c>
      <c r="I1893" s="201">
        <f t="shared" si="106"/>
        <v>0</v>
      </c>
      <c r="J1893" s="197"/>
    </row>
    <row r="1894" spans="1:10" ht="12.75" customHeight="1">
      <c r="A1894" s="201"/>
      <c r="B1894" s="199"/>
      <c r="C1894" s="207"/>
      <c r="D1894" s="207"/>
      <c r="E1894" s="202"/>
      <c r="F1894" s="204" t="s">
        <v>851</v>
      </c>
      <c r="G1894" s="202">
        <v>0</v>
      </c>
      <c r="H1894" s="201">
        <v>7.5</v>
      </c>
      <c r="I1894" s="201">
        <f t="shared" si="106"/>
        <v>0</v>
      </c>
      <c r="J1894" s="197"/>
    </row>
    <row r="1895" spans="1:10" ht="12.75" customHeight="1">
      <c r="A1895" s="201"/>
      <c r="B1895" s="199"/>
      <c r="C1895" s="207"/>
      <c r="D1895" s="207"/>
      <c r="E1895" s="51"/>
      <c r="F1895" s="204" t="s">
        <v>852</v>
      </c>
      <c r="G1895" s="202">
        <v>0</v>
      </c>
      <c r="H1895" s="201">
        <v>0.5</v>
      </c>
      <c r="I1895" s="201">
        <f t="shared" si="106"/>
        <v>0</v>
      </c>
      <c r="J1895" s="197"/>
    </row>
    <row r="1896" spans="1:10" ht="12.75" customHeight="1">
      <c r="A1896" s="201"/>
      <c r="B1896" s="199"/>
      <c r="C1896" s="207"/>
      <c r="D1896" s="207"/>
      <c r="E1896" s="51"/>
      <c r="F1896" s="204" t="s">
        <v>853</v>
      </c>
      <c r="G1896" s="202">
        <v>0</v>
      </c>
      <c r="H1896" s="201">
        <v>0.5</v>
      </c>
      <c r="I1896" s="201">
        <f t="shared" si="106"/>
        <v>0</v>
      </c>
      <c r="J1896" s="197"/>
    </row>
    <row r="1897" spans="1:10" ht="12.75" customHeight="1">
      <c r="A1897" s="201"/>
      <c r="B1897" s="199"/>
      <c r="C1897" s="207"/>
      <c r="D1897" s="207"/>
      <c r="E1897" s="51"/>
      <c r="F1897" s="204" t="s">
        <v>854</v>
      </c>
      <c r="G1897" s="202">
        <v>0</v>
      </c>
      <c r="H1897" s="201">
        <v>0.25</v>
      </c>
      <c r="I1897" s="201">
        <f t="shared" si="106"/>
        <v>0</v>
      </c>
      <c r="J1897" s="197"/>
    </row>
    <row r="1898" spans="1:10" ht="12.75" customHeight="1">
      <c r="A1898" s="201"/>
      <c r="B1898" s="199"/>
      <c r="C1898" s="207"/>
      <c r="D1898" s="207"/>
      <c r="E1898" s="51"/>
      <c r="F1898" s="204" t="s">
        <v>1058</v>
      </c>
      <c r="G1898" s="202">
        <v>750</v>
      </c>
      <c r="H1898" s="201">
        <v>0.01</v>
      </c>
      <c r="I1898" s="201">
        <f t="shared" si="106"/>
        <v>7.4999999999999997E-2</v>
      </c>
      <c r="J1898" s="197"/>
    </row>
    <row r="1899" spans="1:10" ht="12.75" customHeight="1">
      <c r="A1899" s="201">
        <v>104</v>
      </c>
      <c r="B1899" s="199" t="s">
        <v>13</v>
      </c>
      <c r="C1899" s="207" t="s">
        <v>737</v>
      </c>
      <c r="D1899" s="207" t="s">
        <v>731</v>
      </c>
      <c r="E1899" s="202" t="s">
        <v>1059</v>
      </c>
      <c r="F1899" s="204" t="s">
        <v>849</v>
      </c>
      <c r="G1899" s="202">
        <v>0</v>
      </c>
      <c r="H1899" s="201">
        <v>7.5</v>
      </c>
      <c r="I1899" s="201">
        <f t="shared" si="106"/>
        <v>0</v>
      </c>
      <c r="J1899" s="197"/>
    </row>
    <row r="1900" spans="1:10" ht="12.75" customHeight="1">
      <c r="A1900" s="201"/>
      <c r="B1900" s="199"/>
      <c r="C1900" s="207"/>
      <c r="D1900" s="207"/>
      <c r="E1900" s="202"/>
      <c r="F1900" s="204" t="s">
        <v>850</v>
      </c>
      <c r="G1900" s="202">
        <v>0</v>
      </c>
      <c r="H1900" s="201">
        <v>0.01</v>
      </c>
      <c r="I1900" s="201">
        <f t="shared" si="106"/>
        <v>0</v>
      </c>
      <c r="J1900" s="197"/>
    </row>
    <row r="1901" spans="1:10" ht="12.75" customHeight="1">
      <c r="A1901" s="201"/>
      <c r="B1901" s="199"/>
      <c r="C1901" s="207"/>
      <c r="D1901" s="207"/>
      <c r="E1901" s="202"/>
      <c r="F1901" s="204" t="s">
        <v>851</v>
      </c>
      <c r="G1901" s="202">
        <v>0</v>
      </c>
      <c r="H1901" s="201">
        <v>7.5</v>
      </c>
      <c r="I1901" s="201">
        <f t="shared" si="106"/>
        <v>0</v>
      </c>
      <c r="J1901" s="197"/>
    </row>
    <row r="1902" spans="1:10" ht="12.75" customHeight="1">
      <c r="A1902" s="201"/>
      <c r="B1902" s="199"/>
      <c r="C1902" s="207"/>
      <c r="D1902" s="207"/>
      <c r="E1902" s="51"/>
      <c r="F1902" s="204" t="s">
        <v>852</v>
      </c>
      <c r="G1902" s="202">
        <v>0</v>
      </c>
      <c r="H1902" s="201">
        <v>0.5</v>
      </c>
      <c r="I1902" s="201">
        <f t="shared" si="106"/>
        <v>0</v>
      </c>
      <c r="J1902" s="197"/>
    </row>
    <row r="1903" spans="1:10" ht="12.75" customHeight="1">
      <c r="A1903" s="201"/>
      <c r="B1903" s="199"/>
      <c r="C1903" s="207"/>
      <c r="D1903" s="207"/>
      <c r="E1903" s="51"/>
      <c r="F1903" s="204" t="s">
        <v>853</v>
      </c>
      <c r="G1903" s="202">
        <v>0</v>
      </c>
      <c r="H1903" s="201">
        <v>0.5</v>
      </c>
      <c r="I1903" s="201">
        <f t="shared" si="106"/>
        <v>0</v>
      </c>
      <c r="J1903" s="197"/>
    </row>
    <row r="1904" spans="1:10" ht="12.75" customHeight="1">
      <c r="A1904" s="201"/>
      <c r="B1904" s="199"/>
      <c r="C1904" s="207"/>
      <c r="D1904" s="207"/>
      <c r="E1904" s="51"/>
      <c r="F1904" s="204" t="s">
        <v>854</v>
      </c>
      <c r="G1904" s="202">
        <v>0</v>
      </c>
      <c r="H1904" s="201">
        <v>0.25</v>
      </c>
      <c r="I1904" s="201">
        <f t="shared" si="106"/>
        <v>0</v>
      </c>
      <c r="J1904" s="197"/>
    </row>
    <row r="1905" spans="1:10" ht="12.75" customHeight="1">
      <c r="A1905" s="201"/>
      <c r="B1905" s="199"/>
      <c r="C1905" s="207"/>
      <c r="D1905" s="207"/>
      <c r="E1905" s="51"/>
      <c r="F1905" s="204" t="s">
        <v>1060</v>
      </c>
      <c r="G1905" s="202">
        <v>750</v>
      </c>
      <c r="H1905" s="201">
        <v>0.01</v>
      </c>
      <c r="I1905" s="201">
        <f t="shared" si="106"/>
        <v>7.4999999999999997E-2</v>
      </c>
      <c r="J1905" s="197"/>
    </row>
    <row r="1906" spans="1:10" ht="12.75" customHeight="1">
      <c r="A1906" s="201">
        <v>105</v>
      </c>
      <c r="B1906" s="199" t="s">
        <v>13</v>
      </c>
      <c r="C1906" s="207" t="s">
        <v>737</v>
      </c>
      <c r="D1906" s="207" t="s">
        <v>731</v>
      </c>
      <c r="E1906" s="202" t="s">
        <v>1061</v>
      </c>
      <c r="F1906" s="204" t="s">
        <v>849</v>
      </c>
      <c r="G1906" s="202">
        <v>0</v>
      </c>
      <c r="H1906" s="201">
        <v>7.5</v>
      </c>
      <c r="I1906" s="201">
        <f t="shared" si="106"/>
        <v>0</v>
      </c>
      <c r="J1906" s="197"/>
    </row>
    <row r="1907" spans="1:10" ht="12.75" customHeight="1">
      <c r="A1907" s="201"/>
      <c r="B1907" s="199"/>
      <c r="C1907" s="207"/>
      <c r="D1907" s="207"/>
      <c r="E1907" s="202"/>
      <c r="F1907" s="204" t="s">
        <v>850</v>
      </c>
      <c r="G1907" s="202">
        <v>0</v>
      </c>
      <c r="H1907" s="201">
        <v>0.01</v>
      </c>
      <c r="I1907" s="201">
        <f t="shared" si="106"/>
        <v>0</v>
      </c>
      <c r="J1907" s="197"/>
    </row>
    <row r="1908" spans="1:10" ht="12.75" customHeight="1">
      <c r="A1908" s="201"/>
      <c r="B1908" s="199"/>
      <c r="C1908" s="207"/>
      <c r="D1908" s="207"/>
      <c r="E1908" s="202"/>
      <c r="F1908" s="204" t="s">
        <v>851</v>
      </c>
      <c r="G1908" s="202">
        <v>0</v>
      </c>
      <c r="H1908" s="201">
        <v>7.5</v>
      </c>
      <c r="I1908" s="201">
        <f t="shared" si="106"/>
        <v>0</v>
      </c>
      <c r="J1908" s="197"/>
    </row>
    <row r="1909" spans="1:10" ht="12.75" customHeight="1">
      <c r="A1909" s="201"/>
      <c r="B1909" s="199"/>
      <c r="C1909" s="207"/>
      <c r="D1909" s="207"/>
      <c r="E1909" s="51"/>
      <c r="F1909" s="204" t="s">
        <v>852</v>
      </c>
      <c r="G1909" s="202">
        <v>0</v>
      </c>
      <c r="H1909" s="201">
        <v>0.5</v>
      </c>
      <c r="I1909" s="201">
        <f t="shared" si="106"/>
        <v>0</v>
      </c>
      <c r="J1909" s="197"/>
    </row>
    <row r="1910" spans="1:10" ht="12.75" customHeight="1">
      <c r="A1910" s="201"/>
      <c r="B1910" s="199"/>
      <c r="C1910" s="207"/>
      <c r="D1910" s="207"/>
      <c r="E1910" s="51"/>
      <c r="F1910" s="204" t="s">
        <v>853</v>
      </c>
      <c r="G1910" s="202">
        <v>0</v>
      </c>
      <c r="H1910" s="201">
        <v>0.5</v>
      </c>
      <c r="I1910" s="201">
        <f t="shared" si="106"/>
        <v>0</v>
      </c>
      <c r="J1910" s="197"/>
    </row>
    <row r="1911" spans="1:10" ht="12.75" customHeight="1">
      <c r="A1911" s="201"/>
      <c r="B1911" s="199"/>
      <c r="C1911" s="207"/>
      <c r="D1911" s="207"/>
      <c r="E1911" s="51"/>
      <c r="F1911" s="204" t="s">
        <v>854</v>
      </c>
      <c r="G1911" s="202">
        <v>0</v>
      </c>
      <c r="H1911" s="201">
        <v>0.25</v>
      </c>
      <c r="I1911" s="201">
        <f t="shared" si="106"/>
        <v>0</v>
      </c>
      <c r="J1911" s="197"/>
    </row>
    <row r="1912" spans="1:10" ht="12.75" customHeight="1">
      <c r="A1912" s="201"/>
      <c r="B1912" s="199"/>
      <c r="C1912" s="207"/>
      <c r="D1912" s="207"/>
      <c r="E1912" s="51"/>
      <c r="F1912" s="204" t="s">
        <v>1062</v>
      </c>
      <c r="G1912" s="202">
        <v>660</v>
      </c>
      <c r="H1912" s="201">
        <v>0.01</v>
      </c>
      <c r="I1912" s="201">
        <f t="shared" si="106"/>
        <v>6.6000000000000003E-2</v>
      </c>
      <c r="J1912" s="197"/>
    </row>
    <row r="1913" spans="1:10" ht="12.75" customHeight="1">
      <c r="A1913" s="201">
        <v>106</v>
      </c>
      <c r="B1913" s="199" t="s">
        <v>13</v>
      </c>
      <c r="C1913" s="207" t="s">
        <v>737</v>
      </c>
      <c r="D1913" s="207" t="s">
        <v>731</v>
      </c>
      <c r="E1913" s="202" t="s">
        <v>1063</v>
      </c>
      <c r="F1913" s="204" t="s">
        <v>849</v>
      </c>
      <c r="G1913" s="202">
        <v>0</v>
      </c>
      <c r="H1913" s="201">
        <v>7.5</v>
      </c>
      <c r="I1913" s="201">
        <f t="shared" si="106"/>
        <v>0</v>
      </c>
      <c r="J1913" s="197"/>
    </row>
    <row r="1914" spans="1:10" ht="12.75" customHeight="1">
      <c r="A1914" s="201"/>
      <c r="B1914" s="199"/>
      <c r="C1914" s="207"/>
      <c r="D1914" s="207"/>
      <c r="E1914" s="202"/>
      <c r="F1914" s="204" t="s">
        <v>850</v>
      </c>
      <c r="G1914" s="202">
        <v>0</v>
      </c>
      <c r="H1914" s="201">
        <v>0.01</v>
      </c>
      <c r="I1914" s="201">
        <f t="shared" si="106"/>
        <v>0</v>
      </c>
      <c r="J1914" s="197"/>
    </row>
    <row r="1915" spans="1:10" ht="12.75" customHeight="1">
      <c r="A1915" s="201"/>
      <c r="B1915" s="199"/>
      <c r="C1915" s="207"/>
      <c r="D1915" s="207"/>
      <c r="E1915" s="202"/>
      <c r="F1915" s="204" t="s">
        <v>851</v>
      </c>
      <c r="G1915" s="202">
        <v>0</v>
      </c>
      <c r="H1915" s="201">
        <v>7.5</v>
      </c>
      <c r="I1915" s="201">
        <f t="shared" si="106"/>
        <v>0</v>
      </c>
      <c r="J1915" s="197"/>
    </row>
    <row r="1916" spans="1:10" ht="12.75" customHeight="1">
      <c r="A1916" s="201"/>
      <c r="B1916" s="199"/>
      <c r="C1916" s="207"/>
      <c r="D1916" s="207"/>
      <c r="E1916" s="51"/>
      <c r="F1916" s="204" t="s">
        <v>852</v>
      </c>
      <c r="G1916" s="202">
        <v>0</v>
      </c>
      <c r="H1916" s="201">
        <v>0.5</v>
      </c>
      <c r="I1916" s="201">
        <f t="shared" si="106"/>
        <v>0</v>
      </c>
      <c r="J1916" s="197"/>
    </row>
    <row r="1917" spans="1:10" ht="12.75" customHeight="1">
      <c r="A1917" s="201"/>
      <c r="B1917" s="199"/>
      <c r="C1917" s="207"/>
      <c r="D1917" s="207"/>
      <c r="E1917" s="51"/>
      <c r="F1917" s="204" t="s">
        <v>853</v>
      </c>
      <c r="G1917" s="202">
        <v>0</v>
      </c>
      <c r="H1917" s="201">
        <v>0.5</v>
      </c>
      <c r="I1917" s="201">
        <f t="shared" si="106"/>
        <v>0</v>
      </c>
      <c r="J1917" s="197"/>
    </row>
    <row r="1918" spans="1:10" ht="12.75" customHeight="1">
      <c r="A1918" s="201"/>
      <c r="B1918" s="199"/>
      <c r="C1918" s="207"/>
      <c r="D1918" s="207"/>
      <c r="E1918" s="51"/>
      <c r="F1918" s="204" t="s">
        <v>854</v>
      </c>
      <c r="G1918" s="202">
        <v>0</v>
      </c>
      <c r="H1918" s="201">
        <v>0.25</v>
      </c>
      <c r="I1918" s="201">
        <f t="shared" si="106"/>
        <v>0</v>
      </c>
      <c r="J1918" s="197"/>
    </row>
    <row r="1919" spans="1:10" ht="12.75" customHeight="1">
      <c r="A1919" s="201"/>
      <c r="B1919" s="199"/>
      <c r="C1919" s="207"/>
      <c r="D1919" s="207"/>
      <c r="E1919" s="51"/>
      <c r="F1919" s="204" t="s">
        <v>1064</v>
      </c>
      <c r="G1919" s="202">
        <v>590</v>
      </c>
      <c r="H1919" s="201">
        <v>0.01</v>
      </c>
      <c r="I1919" s="201">
        <f t="shared" si="106"/>
        <v>5.9000000000000004E-2</v>
      </c>
      <c r="J1919" s="197"/>
    </row>
    <row r="1920" spans="1:10" ht="12.75" customHeight="1">
      <c r="A1920" s="201">
        <v>107</v>
      </c>
      <c r="B1920" s="199" t="s">
        <v>13</v>
      </c>
      <c r="C1920" s="207" t="s">
        <v>737</v>
      </c>
      <c r="D1920" s="207" t="s">
        <v>731</v>
      </c>
      <c r="E1920" s="202" t="s">
        <v>1065</v>
      </c>
      <c r="F1920" s="204" t="s">
        <v>849</v>
      </c>
      <c r="G1920" s="202">
        <v>0</v>
      </c>
      <c r="H1920" s="201">
        <v>7.5</v>
      </c>
      <c r="I1920" s="201">
        <f t="shared" si="106"/>
        <v>0</v>
      </c>
      <c r="J1920" s="197"/>
    </row>
    <row r="1921" spans="1:10" ht="12.75" customHeight="1">
      <c r="A1921" s="201"/>
      <c r="B1921" s="199"/>
      <c r="C1921" s="207"/>
      <c r="D1921" s="207"/>
      <c r="E1921" s="202"/>
      <c r="F1921" s="204" t="s">
        <v>850</v>
      </c>
      <c r="G1921" s="202">
        <v>0</v>
      </c>
      <c r="H1921" s="201">
        <v>0.01</v>
      </c>
      <c r="I1921" s="201">
        <f t="shared" si="106"/>
        <v>0</v>
      </c>
      <c r="J1921" s="197"/>
    </row>
    <row r="1922" spans="1:10" ht="12.75" customHeight="1">
      <c r="A1922" s="201"/>
      <c r="B1922" s="199"/>
      <c r="C1922" s="207"/>
      <c r="D1922" s="207"/>
      <c r="E1922" s="202"/>
      <c r="F1922" s="204" t="s">
        <v>851</v>
      </c>
      <c r="G1922" s="202">
        <v>0</v>
      </c>
      <c r="H1922" s="201">
        <v>7.5</v>
      </c>
      <c r="I1922" s="201">
        <f t="shared" si="106"/>
        <v>0</v>
      </c>
      <c r="J1922" s="197"/>
    </row>
    <row r="1923" spans="1:10" ht="12.75" customHeight="1">
      <c r="A1923" s="201"/>
      <c r="B1923" s="199"/>
      <c r="C1923" s="207"/>
      <c r="D1923" s="207"/>
      <c r="E1923" s="51"/>
      <c r="F1923" s="204" t="s">
        <v>852</v>
      </c>
      <c r="G1923" s="202">
        <v>0</v>
      </c>
      <c r="H1923" s="201">
        <v>0.5</v>
      </c>
      <c r="I1923" s="201">
        <f t="shared" si="106"/>
        <v>0</v>
      </c>
      <c r="J1923" s="197"/>
    </row>
    <row r="1924" spans="1:10" ht="12.75" customHeight="1">
      <c r="A1924" s="201"/>
      <c r="B1924" s="199"/>
      <c r="C1924" s="207"/>
      <c r="D1924" s="207"/>
      <c r="E1924" s="51"/>
      <c r="F1924" s="204" t="s">
        <v>853</v>
      </c>
      <c r="G1924" s="202">
        <v>0</v>
      </c>
      <c r="H1924" s="201">
        <v>0.5</v>
      </c>
      <c r="I1924" s="201">
        <f t="shared" si="106"/>
        <v>0</v>
      </c>
      <c r="J1924" s="197"/>
    </row>
    <row r="1925" spans="1:10" ht="12.75" customHeight="1">
      <c r="A1925" s="201"/>
      <c r="B1925" s="199"/>
      <c r="C1925" s="207"/>
      <c r="D1925" s="207"/>
      <c r="E1925" s="51"/>
      <c r="F1925" s="204" t="s">
        <v>854</v>
      </c>
      <c r="G1925" s="202">
        <v>0</v>
      </c>
      <c r="H1925" s="201">
        <v>0.25</v>
      </c>
      <c r="I1925" s="201">
        <f t="shared" si="106"/>
        <v>0</v>
      </c>
      <c r="J1925" s="197"/>
    </row>
    <row r="1926" spans="1:10" ht="12.75" customHeight="1">
      <c r="A1926" s="201"/>
      <c r="B1926" s="199"/>
      <c r="C1926" s="207"/>
      <c r="D1926" s="207"/>
      <c r="E1926" s="51"/>
      <c r="F1926" s="204" t="s">
        <v>1066</v>
      </c>
      <c r="G1926" s="202">
        <v>1100</v>
      </c>
      <c r="H1926" s="201">
        <v>0.01</v>
      </c>
      <c r="I1926" s="201">
        <f t="shared" si="106"/>
        <v>0.11</v>
      </c>
      <c r="J1926" s="197"/>
    </row>
    <row r="1927" spans="1:10" ht="12.75" customHeight="1">
      <c r="A1927" s="201">
        <v>108</v>
      </c>
      <c r="B1927" s="199" t="s">
        <v>13</v>
      </c>
      <c r="C1927" s="207" t="s">
        <v>737</v>
      </c>
      <c r="D1927" s="207" t="s">
        <v>731</v>
      </c>
      <c r="E1927" s="202" t="s">
        <v>1067</v>
      </c>
      <c r="F1927" s="204" t="s">
        <v>849</v>
      </c>
      <c r="G1927" s="202">
        <v>0</v>
      </c>
      <c r="H1927" s="201">
        <v>7.5</v>
      </c>
      <c r="I1927" s="201">
        <f t="shared" si="106"/>
        <v>0</v>
      </c>
      <c r="J1927" s="197"/>
    </row>
    <row r="1928" spans="1:10" ht="12.75" customHeight="1">
      <c r="A1928" s="201"/>
      <c r="B1928" s="199"/>
      <c r="C1928" s="207"/>
      <c r="D1928" s="207"/>
      <c r="E1928" s="202"/>
      <c r="F1928" s="204" t="s">
        <v>850</v>
      </c>
      <c r="G1928" s="202">
        <v>0</v>
      </c>
      <c r="H1928" s="201">
        <v>0.01</v>
      </c>
      <c r="I1928" s="201">
        <f t="shared" si="106"/>
        <v>0</v>
      </c>
      <c r="J1928" s="197"/>
    </row>
    <row r="1929" spans="1:10" ht="12.75" customHeight="1">
      <c r="A1929" s="201"/>
      <c r="B1929" s="199"/>
      <c r="C1929" s="207"/>
      <c r="D1929" s="207"/>
      <c r="E1929" s="202"/>
      <c r="F1929" s="204" t="s">
        <v>851</v>
      </c>
      <c r="G1929" s="202">
        <v>0</v>
      </c>
      <c r="H1929" s="201">
        <v>7.5</v>
      </c>
      <c r="I1929" s="201">
        <f t="shared" si="106"/>
        <v>0</v>
      </c>
      <c r="J1929" s="197"/>
    </row>
    <row r="1930" spans="1:10" ht="12.75" customHeight="1">
      <c r="A1930" s="201"/>
      <c r="B1930" s="199"/>
      <c r="C1930" s="207"/>
      <c r="D1930" s="207"/>
      <c r="E1930" s="51"/>
      <c r="F1930" s="204" t="s">
        <v>852</v>
      </c>
      <c r="G1930" s="202">
        <v>0</v>
      </c>
      <c r="H1930" s="201">
        <v>0.5</v>
      </c>
      <c r="I1930" s="201">
        <f t="shared" si="106"/>
        <v>0</v>
      </c>
      <c r="J1930" s="197"/>
    </row>
    <row r="1931" spans="1:10" ht="12.75" customHeight="1">
      <c r="A1931" s="201"/>
      <c r="B1931" s="199"/>
      <c r="C1931" s="207"/>
      <c r="D1931" s="207"/>
      <c r="E1931" s="51"/>
      <c r="F1931" s="204" t="s">
        <v>853</v>
      </c>
      <c r="G1931" s="202">
        <v>0</v>
      </c>
      <c r="H1931" s="201">
        <v>0.5</v>
      </c>
      <c r="I1931" s="201">
        <f t="shared" si="106"/>
        <v>0</v>
      </c>
      <c r="J1931" s="197"/>
    </row>
    <row r="1932" spans="1:10" ht="12.75" customHeight="1">
      <c r="A1932" s="201"/>
      <c r="B1932" s="199"/>
      <c r="C1932" s="207"/>
      <c r="D1932" s="207"/>
      <c r="E1932" s="51"/>
      <c r="F1932" s="204" t="s">
        <v>854</v>
      </c>
      <c r="G1932" s="202">
        <v>0</v>
      </c>
      <c r="H1932" s="201">
        <v>0.25</v>
      </c>
      <c r="I1932" s="201">
        <f t="shared" si="106"/>
        <v>0</v>
      </c>
      <c r="J1932" s="197"/>
    </row>
    <row r="1933" spans="1:10" ht="12.75" customHeight="1">
      <c r="A1933" s="201"/>
      <c r="B1933" s="199"/>
      <c r="C1933" s="207"/>
      <c r="D1933" s="207"/>
      <c r="E1933" s="51"/>
      <c r="F1933" s="204" t="s">
        <v>1068</v>
      </c>
      <c r="G1933" s="202">
        <v>640</v>
      </c>
      <c r="H1933" s="201">
        <v>0.01</v>
      </c>
      <c r="I1933" s="201">
        <f t="shared" si="106"/>
        <v>6.4000000000000001E-2</v>
      </c>
      <c r="J1933" s="197"/>
    </row>
    <row r="1934" spans="1:10" ht="12.75" customHeight="1">
      <c r="A1934" s="201">
        <v>109</v>
      </c>
      <c r="B1934" s="199" t="s">
        <v>13</v>
      </c>
      <c r="C1934" s="207" t="s">
        <v>737</v>
      </c>
      <c r="D1934" s="207" t="s">
        <v>731</v>
      </c>
      <c r="E1934" s="202" t="s">
        <v>1069</v>
      </c>
      <c r="F1934" s="204" t="s">
        <v>849</v>
      </c>
      <c r="G1934" s="202">
        <v>0</v>
      </c>
      <c r="H1934" s="201">
        <v>7.5</v>
      </c>
      <c r="I1934" s="201">
        <f t="shared" si="106"/>
        <v>0</v>
      </c>
      <c r="J1934" s="197"/>
    </row>
    <row r="1935" spans="1:10" ht="12.75" customHeight="1">
      <c r="A1935" s="201"/>
      <c r="B1935" s="199"/>
      <c r="C1935" s="207"/>
      <c r="D1935" s="207"/>
      <c r="E1935" s="202"/>
      <c r="F1935" s="204" t="s">
        <v>850</v>
      </c>
      <c r="G1935" s="202">
        <v>0</v>
      </c>
      <c r="H1935" s="201">
        <v>0.01</v>
      </c>
      <c r="I1935" s="201">
        <f t="shared" si="106"/>
        <v>0</v>
      </c>
      <c r="J1935" s="197"/>
    </row>
    <row r="1936" spans="1:10" ht="12.75" customHeight="1">
      <c r="A1936" s="201"/>
      <c r="B1936" s="199"/>
      <c r="C1936" s="207"/>
      <c r="D1936" s="207"/>
      <c r="E1936" s="202"/>
      <c r="F1936" s="204" t="s">
        <v>851</v>
      </c>
      <c r="G1936" s="202">
        <v>0</v>
      </c>
      <c r="H1936" s="201">
        <v>7.5</v>
      </c>
      <c r="I1936" s="201">
        <f t="shared" si="106"/>
        <v>0</v>
      </c>
      <c r="J1936" s="197"/>
    </row>
    <row r="1937" spans="1:10" ht="12.75" customHeight="1">
      <c r="A1937" s="201"/>
      <c r="B1937" s="199"/>
      <c r="C1937" s="207"/>
      <c r="D1937" s="207"/>
      <c r="E1937" s="51"/>
      <c r="F1937" s="204" t="s">
        <v>852</v>
      </c>
      <c r="G1937" s="202">
        <v>0</v>
      </c>
      <c r="H1937" s="201">
        <v>0.5</v>
      </c>
      <c r="I1937" s="201">
        <f t="shared" si="106"/>
        <v>0</v>
      </c>
      <c r="J1937" s="197"/>
    </row>
    <row r="1938" spans="1:10" ht="12.75" customHeight="1">
      <c r="A1938" s="201"/>
      <c r="B1938" s="199"/>
      <c r="C1938" s="207"/>
      <c r="D1938" s="207"/>
      <c r="E1938" s="51"/>
      <c r="F1938" s="204" t="s">
        <v>853</v>
      </c>
      <c r="G1938" s="202">
        <v>0</v>
      </c>
      <c r="H1938" s="201">
        <v>0.5</v>
      </c>
      <c r="I1938" s="201">
        <f t="shared" si="106"/>
        <v>0</v>
      </c>
      <c r="J1938" s="197"/>
    </row>
    <row r="1939" spans="1:10" ht="12.75" customHeight="1">
      <c r="A1939" s="201"/>
      <c r="B1939" s="199"/>
      <c r="C1939" s="207"/>
      <c r="D1939" s="207"/>
      <c r="E1939" s="51"/>
      <c r="F1939" s="204" t="s">
        <v>854</v>
      </c>
      <c r="G1939" s="202">
        <v>0</v>
      </c>
      <c r="H1939" s="201">
        <v>0.25</v>
      </c>
      <c r="I1939" s="201">
        <f t="shared" si="106"/>
        <v>0</v>
      </c>
      <c r="J1939" s="197"/>
    </row>
    <row r="1940" spans="1:10" ht="12.75" customHeight="1">
      <c r="A1940" s="201"/>
      <c r="B1940" s="199"/>
      <c r="C1940" s="207"/>
      <c r="D1940" s="207"/>
      <c r="E1940" s="51"/>
      <c r="F1940" s="204" t="s">
        <v>1070</v>
      </c>
      <c r="G1940" s="202">
        <v>950</v>
      </c>
      <c r="H1940" s="201">
        <v>0.01</v>
      </c>
      <c r="I1940" s="201">
        <f t="shared" si="106"/>
        <v>9.5000000000000001E-2</v>
      </c>
      <c r="J1940" s="197"/>
    </row>
    <row r="1941" spans="1:10" ht="12.75" customHeight="1">
      <c r="A1941" s="201">
        <v>110</v>
      </c>
      <c r="B1941" s="199" t="s">
        <v>13</v>
      </c>
      <c r="C1941" s="207" t="s">
        <v>737</v>
      </c>
      <c r="D1941" s="207" t="s">
        <v>731</v>
      </c>
      <c r="E1941" s="202" t="s">
        <v>1071</v>
      </c>
      <c r="F1941" s="204" t="s">
        <v>849</v>
      </c>
      <c r="G1941" s="202">
        <v>0</v>
      </c>
      <c r="H1941" s="201">
        <v>7.5</v>
      </c>
      <c r="I1941" s="201">
        <f t="shared" si="106"/>
        <v>0</v>
      </c>
      <c r="J1941" s="197"/>
    </row>
    <row r="1942" spans="1:10" ht="12.75" customHeight="1">
      <c r="A1942" s="201"/>
      <c r="B1942" s="199"/>
      <c r="C1942" s="207"/>
      <c r="D1942" s="207"/>
      <c r="E1942" s="202"/>
      <c r="F1942" s="204" t="s">
        <v>850</v>
      </c>
      <c r="G1942" s="202">
        <v>0</v>
      </c>
      <c r="H1942" s="201">
        <v>0.01</v>
      </c>
      <c r="I1942" s="201">
        <f t="shared" si="106"/>
        <v>0</v>
      </c>
      <c r="J1942" s="197"/>
    </row>
    <row r="1943" spans="1:10" ht="12.75" customHeight="1">
      <c r="A1943" s="201"/>
      <c r="B1943" s="199"/>
      <c r="C1943" s="207"/>
      <c r="D1943" s="207"/>
      <c r="E1943" s="202"/>
      <c r="F1943" s="204" t="s">
        <v>851</v>
      </c>
      <c r="G1943" s="202">
        <v>0</v>
      </c>
      <c r="H1943" s="201">
        <v>7.5</v>
      </c>
      <c r="I1943" s="201">
        <f t="shared" si="106"/>
        <v>0</v>
      </c>
      <c r="J1943" s="197"/>
    </row>
    <row r="1944" spans="1:10" ht="12.75" customHeight="1">
      <c r="A1944" s="201"/>
      <c r="B1944" s="199"/>
      <c r="C1944" s="207"/>
      <c r="D1944" s="207"/>
      <c r="E1944" s="51"/>
      <c r="F1944" s="204" t="s">
        <v>852</v>
      </c>
      <c r="G1944" s="202">
        <v>0</v>
      </c>
      <c r="H1944" s="201">
        <v>0.5</v>
      </c>
      <c r="I1944" s="201">
        <f t="shared" si="106"/>
        <v>0</v>
      </c>
      <c r="J1944" s="197"/>
    </row>
    <row r="1945" spans="1:10" ht="12.75" customHeight="1">
      <c r="A1945" s="201"/>
      <c r="B1945" s="199"/>
      <c r="C1945" s="207"/>
      <c r="D1945" s="207"/>
      <c r="E1945" s="51"/>
      <c r="F1945" s="204" t="s">
        <v>853</v>
      </c>
      <c r="G1945" s="202">
        <v>0</v>
      </c>
      <c r="H1945" s="201">
        <v>0.5</v>
      </c>
      <c r="I1945" s="201">
        <f t="shared" si="106"/>
        <v>0</v>
      </c>
      <c r="J1945" s="197"/>
    </row>
    <row r="1946" spans="1:10" ht="12.75" customHeight="1">
      <c r="A1946" s="201"/>
      <c r="B1946" s="199"/>
      <c r="C1946" s="207"/>
      <c r="D1946" s="207"/>
      <c r="E1946" s="51"/>
      <c r="F1946" s="204" t="s">
        <v>854</v>
      </c>
      <c r="G1946" s="202">
        <v>0</v>
      </c>
      <c r="H1946" s="201">
        <v>0.25</v>
      </c>
      <c r="I1946" s="201">
        <f t="shared" si="106"/>
        <v>0</v>
      </c>
      <c r="J1946" s="197"/>
    </row>
    <row r="1947" spans="1:10" ht="12.75" customHeight="1">
      <c r="A1947" s="201"/>
      <c r="B1947" s="199"/>
      <c r="C1947" s="207"/>
      <c r="D1947" s="207"/>
      <c r="E1947" s="51"/>
      <c r="F1947" s="204" t="s">
        <v>1072</v>
      </c>
      <c r="G1947" s="202">
        <v>580</v>
      </c>
      <c r="H1947" s="201">
        <v>0.01</v>
      </c>
      <c r="I1947" s="201">
        <f t="shared" si="106"/>
        <v>5.7999999999999996E-2</v>
      </c>
      <c r="J1947" s="197"/>
    </row>
    <row r="1948" spans="1:10" ht="12.75" customHeight="1">
      <c r="A1948" s="201">
        <v>111</v>
      </c>
      <c r="B1948" s="199" t="s">
        <v>13</v>
      </c>
      <c r="C1948" s="207" t="s">
        <v>737</v>
      </c>
      <c r="D1948" s="207" t="s">
        <v>731</v>
      </c>
      <c r="E1948" s="202" t="s">
        <v>1073</v>
      </c>
      <c r="F1948" s="204" t="s">
        <v>849</v>
      </c>
      <c r="G1948" s="202">
        <v>0</v>
      </c>
      <c r="H1948" s="201">
        <v>7.5</v>
      </c>
      <c r="I1948" s="201">
        <f t="shared" si="106"/>
        <v>0</v>
      </c>
      <c r="J1948" s="197"/>
    </row>
    <row r="1949" spans="1:10" ht="12.75" customHeight="1">
      <c r="A1949" s="201"/>
      <c r="B1949" s="199"/>
      <c r="C1949" s="207"/>
      <c r="D1949" s="207"/>
      <c r="E1949" s="202"/>
      <c r="F1949" s="204" t="s">
        <v>850</v>
      </c>
      <c r="G1949" s="202">
        <v>0</v>
      </c>
      <c r="H1949" s="201">
        <v>0.01</v>
      </c>
      <c r="I1949" s="201">
        <f t="shared" si="106"/>
        <v>0</v>
      </c>
      <c r="J1949" s="197"/>
    </row>
    <row r="1950" spans="1:10" ht="12.75" customHeight="1">
      <c r="A1950" s="201"/>
      <c r="B1950" s="199"/>
      <c r="C1950" s="207"/>
      <c r="D1950" s="207"/>
      <c r="E1950" s="202"/>
      <c r="F1950" s="204" t="s">
        <v>851</v>
      </c>
      <c r="G1950" s="202">
        <v>0</v>
      </c>
      <c r="H1950" s="201">
        <v>7.5</v>
      </c>
      <c r="I1950" s="201">
        <f t="shared" si="106"/>
        <v>0</v>
      </c>
      <c r="J1950" s="197"/>
    </row>
    <row r="1951" spans="1:10" ht="12.75" customHeight="1">
      <c r="A1951" s="201"/>
      <c r="B1951" s="199"/>
      <c r="C1951" s="207"/>
      <c r="D1951" s="207"/>
      <c r="E1951" s="51"/>
      <c r="F1951" s="204" t="s">
        <v>852</v>
      </c>
      <c r="G1951" s="202">
        <v>0</v>
      </c>
      <c r="H1951" s="201">
        <v>0.5</v>
      </c>
      <c r="I1951" s="201">
        <f t="shared" si="106"/>
        <v>0</v>
      </c>
      <c r="J1951" s="197"/>
    </row>
    <row r="1952" spans="1:10" ht="12.75" customHeight="1">
      <c r="A1952" s="201"/>
      <c r="B1952" s="199"/>
      <c r="C1952" s="207"/>
      <c r="D1952" s="207"/>
      <c r="E1952" s="51"/>
      <c r="F1952" s="204" t="s">
        <v>853</v>
      </c>
      <c r="G1952" s="202">
        <v>0</v>
      </c>
      <c r="H1952" s="201">
        <v>0.5</v>
      </c>
      <c r="I1952" s="201">
        <f t="shared" si="106"/>
        <v>0</v>
      </c>
      <c r="J1952" s="197"/>
    </row>
    <row r="1953" spans="1:10" ht="12.75" customHeight="1">
      <c r="A1953" s="201"/>
      <c r="B1953" s="199"/>
      <c r="C1953" s="207"/>
      <c r="D1953" s="207"/>
      <c r="E1953" s="51"/>
      <c r="F1953" s="204" t="s">
        <v>854</v>
      </c>
      <c r="G1953" s="202">
        <v>0</v>
      </c>
      <c r="H1953" s="201">
        <v>0.25</v>
      </c>
      <c r="I1953" s="201">
        <f t="shared" si="106"/>
        <v>0</v>
      </c>
      <c r="J1953" s="197"/>
    </row>
    <row r="1954" spans="1:10" ht="12.75" customHeight="1">
      <c r="A1954" s="201"/>
      <c r="B1954" s="199"/>
      <c r="C1954" s="207"/>
      <c r="D1954" s="207"/>
      <c r="E1954" s="51"/>
      <c r="F1954" s="204" t="s">
        <v>1074</v>
      </c>
      <c r="G1954" s="202">
        <v>850</v>
      </c>
      <c r="H1954" s="201">
        <v>0.01</v>
      </c>
      <c r="I1954" s="201">
        <f t="shared" si="106"/>
        <v>8.5000000000000006E-2</v>
      </c>
      <c r="J1954" s="197"/>
    </row>
    <row r="1955" spans="1:10" ht="12.75" customHeight="1">
      <c r="A1955" s="201">
        <v>112</v>
      </c>
      <c r="B1955" s="199" t="s">
        <v>13</v>
      </c>
      <c r="C1955" s="207" t="s">
        <v>737</v>
      </c>
      <c r="D1955" s="207" t="s">
        <v>731</v>
      </c>
      <c r="E1955" s="202" t="s">
        <v>1075</v>
      </c>
      <c r="F1955" s="204" t="s">
        <v>849</v>
      </c>
      <c r="G1955" s="202">
        <v>0</v>
      </c>
      <c r="H1955" s="201">
        <v>7.5</v>
      </c>
      <c r="I1955" s="201">
        <f t="shared" si="106"/>
        <v>0</v>
      </c>
      <c r="J1955" s="197"/>
    </row>
    <row r="1956" spans="1:10" ht="12.75" customHeight="1">
      <c r="A1956" s="201"/>
      <c r="B1956" s="199"/>
      <c r="C1956" s="207"/>
      <c r="D1956" s="207"/>
      <c r="E1956" s="202"/>
      <c r="F1956" s="204" t="s">
        <v>850</v>
      </c>
      <c r="G1956" s="202">
        <v>0</v>
      </c>
      <c r="H1956" s="201">
        <v>0.01</v>
      </c>
      <c r="I1956" s="201">
        <f t="shared" si="106"/>
        <v>0</v>
      </c>
      <c r="J1956" s="197"/>
    </row>
    <row r="1957" spans="1:10" ht="12.75" customHeight="1">
      <c r="A1957" s="201"/>
      <c r="B1957" s="199"/>
      <c r="C1957" s="207"/>
      <c r="D1957" s="207"/>
      <c r="E1957" s="202"/>
      <c r="F1957" s="204" t="s">
        <v>851</v>
      </c>
      <c r="G1957" s="202">
        <v>0</v>
      </c>
      <c r="H1957" s="201">
        <v>7.5</v>
      </c>
      <c r="I1957" s="201">
        <f t="shared" si="106"/>
        <v>0</v>
      </c>
      <c r="J1957" s="197"/>
    </row>
    <row r="1958" spans="1:10" ht="12.75" customHeight="1">
      <c r="A1958" s="201"/>
      <c r="B1958" s="199"/>
      <c r="C1958" s="207"/>
      <c r="D1958" s="207"/>
      <c r="E1958" s="51"/>
      <c r="F1958" s="204" t="s">
        <v>852</v>
      </c>
      <c r="G1958" s="202">
        <v>0</v>
      </c>
      <c r="H1958" s="201">
        <v>0.5</v>
      </c>
      <c r="I1958" s="201">
        <f t="shared" si="106"/>
        <v>0</v>
      </c>
      <c r="J1958" s="197"/>
    </row>
    <row r="1959" spans="1:10" ht="12.75" customHeight="1">
      <c r="A1959" s="201"/>
      <c r="B1959" s="199"/>
      <c r="C1959" s="207"/>
      <c r="D1959" s="207"/>
      <c r="E1959" s="51"/>
      <c r="F1959" s="204" t="s">
        <v>853</v>
      </c>
      <c r="G1959" s="202">
        <v>0</v>
      </c>
      <c r="H1959" s="201">
        <v>0.5</v>
      </c>
      <c r="I1959" s="201">
        <f t="shared" si="106"/>
        <v>0</v>
      </c>
      <c r="J1959" s="197"/>
    </row>
    <row r="1960" spans="1:10" ht="12.75" customHeight="1">
      <c r="A1960" s="201"/>
      <c r="B1960" s="199"/>
      <c r="C1960" s="207"/>
      <c r="D1960" s="207"/>
      <c r="E1960" s="51"/>
      <c r="F1960" s="204" t="s">
        <v>854</v>
      </c>
      <c r="G1960" s="202">
        <v>0</v>
      </c>
      <c r="H1960" s="201">
        <v>0.25</v>
      </c>
      <c r="I1960" s="201">
        <f t="shared" si="106"/>
        <v>0</v>
      </c>
      <c r="J1960" s="197"/>
    </row>
    <row r="1961" spans="1:10" ht="12.75" customHeight="1">
      <c r="A1961" s="201"/>
      <c r="B1961" s="199"/>
      <c r="C1961" s="207"/>
      <c r="D1961" s="207"/>
      <c r="E1961" s="51"/>
      <c r="F1961" s="204" t="s">
        <v>1076</v>
      </c>
      <c r="G1961" s="202">
        <v>550</v>
      </c>
      <c r="H1961" s="201">
        <v>0.01</v>
      </c>
      <c r="I1961" s="201">
        <f t="shared" si="106"/>
        <v>5.5E-2</v>
      </c>
      <c r="J1961" s="197"/>
    </row>
    <row r="1962" spans="1:10" ht="12.75" customHeight="1">
      <c r="A1962" s="201">
        <v>113</v>
      </c>
      <c r="B1962" s="199" t="s">
        <v>13</v>
      </c>
      <c r="C1962" s="207" t="s">
        <v>737</v>
      </c>
      <c r="D1962" s="207" t="s">
        <v>731</v>
      </c>
      <c r="E1962" s="202" t="s">
        <v>1077</v>
      </c>
      <c r="F1962" s="204" t="s">
        <v>849</v>
      </c>
      <c r="G1962" s="202">
        <v>0</v>
      </c>
      <c r="H1962" s="201">
        <v>7.5</v>
      </c>
      <c r="I1962" s="201">
        <f t="shared" si="106"/>
        <v>0</v>
      </c>
      <c r="J1962" s="197"/>
    </row>
    <row r="1963" spans="1:10" ht="12.75" customHeight="1">
      <c r="A1963" s="201"/>
      <c r="B1963" s="199"/>
      <c r="C1963" s="207"/>
      <c r="D1963" s="207"/>
      <c r="E1963" s="202"/>
      <c r="F1963" s="204" t="s">
        <v>850</v>
      </c>
      <c r="G1963" s="202">
        <v>0</v>
      </c>
      <c r="H1963" s="201">
        <v>0.01</v>
      </c>
      <c r="I1963" s="201">
        <f t="shared" si="106"/>
        <v>0</v>
      </c>
      <c r="J1963" s="197"/>
    </row>
    <row r="1964" spans="1:10" ht="12.75" customHeight="1">
      <c r="A1964" s="201"/>
      <c r="B1964" s="199"/>
      <c r="C1964" s="207"/>
      <c r="D1964" s="207"/>
      <c r="E1964" s="202"/>
      <c r="F1964" s="204" t="s">
        <v>851</v>
      </c>
      <c r="G1964" s="202">
        <v>0</v>
      </c>
      <c r="H1964" s="201">
        <v>7.5</v>
      </c>
      <c r="I1964" s="201">
        <f t="shared" si="106"/>
        <v>0</v>
      </c>
      <c r="J1964" s="197"/>
    </row>
    <row r="1965" spans="1:10" ht="12.75" customHeight="1">
      <c r="A1965" s="201"/>
      <c r="B1965" s="199"/>
      <c r="C1965" s="207"/>
      <c r="D1965" s="207"/>
      <c r="E1965" s="51"/>
      <c r="F1965" s="204" t="s">
        <v>852</v>
      </c>
      <c r="G1965" s="202">
        <v>0</v>
      </c>
      <c r="H1965" s="201">
        <v>0.5</v>
      </c>
      <c r="I1965" s="201">
        <f t="shared" si="106"/>
        <v>0</v>
      </c>
      <c r="J1965" s="197"/>
    </row>
    <row r="1966" spans="1:10" ht="12.75" customHeight="1">
      <c r="A1966" s="201"/>
      <c r="B1966" s="199"/>
      <c r="C1966" s="207"/>
      <c r="D1966" s="207"/>
      <c r="E1966" s="51"/>
      <c r="F1966" s="204" t="s">
        <v>853</v>
      </c>
      <c r="G1966" s="202">
        <v>0</v>
      </c>
      <c r="H1966" s="201">
        <v>0.5</v>
      </c>
      <c r="I1966" s="201">
        <f t="shared" si="106"/>
        <v>0</v>
      </c>
      <c r="J1966" s="197"/>
    </row>
    <row r="1967" spans="1:10" ht="12.75" customHeight="1">
      <c r="A1967" s="201"/>
      <c r="B1967" s="199"/>
      <c r="C1967" s="207"/>
      <c r="D1967" s="207"/>
      <c r="E1967" s="51"/>
      <c r="F1967" s="204" t="s">
        <v>854</v>
      </c>
      <c r="G1967" s="202">
        <v>0</v>
      </c>
      <c r="H1967" s="201">
        <v>0.25</v>
      </c>
      <c r="I1967" s="201">
        <f t="shared" si="106"/>
        <v>0</v>
      </c>
      <c r="J1967" s="197"/>
    </row>
    <row r="1968" spans="1:10" ht="12.75" customHeight="1">
      <c r="A1968" s="201"/>
      <c r="B1968" s="199"/>
      <c r="C1968" s="207"/>
      <c r="D1968" s="207"/>
      <c r="E1968" s="51"/>
      <c r="F1968" s="204" t="s">
        <v>1078</v>
      </c>
      <c r="G1968" s="202">
        <v>780</v>
      </c>
      <c r="H1968" s="201">
        <v>0.01</v>
      </c>
      <c r="I1968" s="201">
        <f t="shared" si="106"/>
        <v>7.8E-2</v>
      </c>
      <c r="J1968" s="197"/>
    </row>
    <row r="1969" spans="1:10" ht="12.75" customHeight="1">
      <c r="A1969" s="201">
        <v>114</v>
      </c>
      <c r="B1969" s="199" t="s">
        <v>13</v>
      </c>
      <c r="C1969" s="207" t="s">
        <v>737</v>
      </c>
      <c r="D1969" s="207" t="s">
        <v>731</v>
      </c>
      <c r="E1969" s="202" t="s">
        <v>1079</v>
      </c>
      <c r="F1969" s="204" t="s">
        <v>849</v>
      </c>
      <c r="G1969" s="202">
        <v>0</v>
      </c>
      <c r="H1969" s="201">
        <v>7.5</v>
      </c>
      <c r="I1969" s="201">
        <f t="shared" si="106"/>
        <v>0</v>
      </c>
      <c r="J1969" s="197"/>
    </row>
    <row r="1970" spans="1:10" ht="12.75" customHeight="1">
      <c r="A1970" s="201"/>
      <c r="B1970" s="199"/>
      <c r="C1970" s="207"/>
      <c r="D1970" s="207"/>
      <c r="E1970" s="202"/>
      <c r="F1970" s="204" t="s">
        <v>850</v>
      </c>
      <c r="G1970" s="202">
        <v>0</v>
      </c>
      <c r="H1970" s="201">
        <v>0.01</v>
      </c>
      <c r="I1970" s="201">
        <f t="shared" si="106"/>
        <v>0</v>
      </c>
      <c r="J1970" s="197"/>
    </row>
    <row r="1971" spans="1:10" ht="12.75" customHeight="1">
      <c r="A1971" s="201"/>
      <c r="B1971" s="199"/>
      <c r="C1971" s="207"/>
      <c r="D1971" s="207"/>
      <c r="E1971" s="202"/>
      <c r="F1971" s="204" t="s">
        <v>851</v>
      </c>
      <c r="G1971" s="202">
        <v>0</v>
      </c>
      <c r="H1971" s="201">
        <v>7.5</v>
      </c>
      <c r="I1971" s="201">
        <f t="shared" si="106"/>
        <v>0</v>
      </c>
      <c r="J1971" s="197"/>
    </row>
    <row r="1972" spans="1:10" ht="12.75" customHeight="1">
      <c r="A1972" s="201"/>
      <c r="B1972" s="199"/>
      <c r="C1972" s="207"/>
      <c r="D1972" s="207"/>
      <c r="E1972" s="51"/>
      <c r="F1972" s="204" t="s">
        <v>852</v>
      </c>
      <c r="G1972" s="202">
        <v>0</v>
      </c>
      <c r="H1972" s="201">
        <v>0.5</v>
      </c>
      <c r="I1972" s="201">
        <f t="shared" si="106"/>
        <v>0</v>
      </c>
      <c r="J1972" s="197"/>
    </row>
    <row r="1973" spans="1:10" ht="12.75" customHeight="1">
      <c r="A1973" s="201"/>
      <c r="B1973" s="199"/>
      <c r="C1973" s="207"/>
      <c r="D1973" s="207"/>
      <c r="E1973" s="51"/>
      <c r="F1973" s="204" t="s">
        <v>853</v>
      </c>
      <c r="G1973" s="202">
        <v>0</v>
      </c>
      <c r="H1973" s="201">
        <v>0.5</v>
      </c>
      <c r="I1973" s="201">
        <f t="shared" si="106"/>
        <v>0</v>
      </c>
      <c r="J1973" s="197"/>
    </row>
    <row r="1974" spans="1:10" ht="12.75" customHeight="1">
      <c r="A1974" s="201"/>
      <c r="B1974" s="199"/>
      <c r="C1974" s="207"/>
      <c r="D1974" s="207"/>
      <c r="E1974" s="51"/>
      <c r="F1974" s="204" t="s">
        <v>854</v>
      </c>
      <c r="G1974" s="202">
        <v>0</v>
      </c>
      <c r="H1974" s="201">
        <v>0.25</v>
      </c>
      <c r="I1974" s="201">
        <f t="shared" si="106"/>
        <v>0</v>
      </c>
      <c r="J1974" s="197"/>
    </row>
    <row r="1975" spans="1:10" ht="12.75" customHeight="1">
      <c r="A1975" s="201"/>
      <c r="B1975" s="199"/>
      <c r="C1975" s="207"/>
      <c r="D1975" s="207"/>
      <c r="E1975" s="51"/>
      <c r="F1975" s="204" t="s">
        <v>1080</v>
      </c>
      <c r="G1975" s="202">
        <v>740</v>
      </c>
      <c r="H1975" s="201">
        <v>0.01</v>
      </c>
      <c r="I1975" s="201">
        <f t="shared" si="106"/>
        <v>7.400000000000001E-2</v>
      </c>
      <c r="J1975" s="197"/>
    </row>
    <row r="1976" spans="1:10" ht="12.75" customHeight="1">
      <c r="A1976" s="201">
        <v>115</v>
      </c>
      <c r="B1976" s="199" t="s">
        <v>13</v>
      </c>
      <c r="C1976" s="207" t="s">
        <v>737</v>
      </c>
      <c r="D1976" s="207" t="s">
        <v>731</v>
      </c>
      <c r="E1976" s="202" t="s">
        <v>1081</v>
      </c>
      <c r="F1976" s="204" t="s">
        <v>849</v>
      </c>
      <c r="G1976" s="202">
        <v>0</v>
      </c>
      <c r="H1976" s="201">
        <v>7.5</v>
      </c>
      <c r="I1976" s="201">
        <f t="shared" si="106"/>
        <v>0</v>
      </c>
      <c r="J1976" s="197"/>
    </row>
    <row r="1977" spans="1:10" ht="12.75" customHeight="1">
      <c r="A1977" s="201"/>
      <c r="B1977" s="199"/>
      <c r="C1977" s="207"/>
      <c r="D1977" s="207"/>
      <c r="E1977" s="202"/>
      <c r="F1977" s="204" t="s">
        <v>850</v>
      </c>
      <c r="G1977" s="202">
        <v>0</v>
      </c>
      <c r="H1977" s="201">
        <v>0.01</v>
      </c>
      <c r="I1977" s="201">
        <f t="shared" si="106"/>
        <v>0</v>
      </c>
      <c r="J1977" s="197"/>
    </row>
    <row r="1978" spans="1:10" ht="12.75" customHeight="1">
      <c r="A1978" s="201"/>
      <c r="B1978" s="199"/>
      <c r="C1978" s="207"/>
      <c r="D1978" s="207"/>
      <c r="E1978" s="202"/>
      <c r="F1978" s="204" t="s">
        <v>851</v>
      </c>
      <c r="G1978" s="202">
        <v>0</v>
      </c>
      <c r="H1978" s="201">
        <v>7.5</v>
      </c>
      <c r="I1978" s="201">
        <f t="shared" si="106"/>
        <v>0</v>
      </c>
      <c r="J1978" s="197"/>
    </row>
    <row r="1979" spans="1:10" ht="12.75" customHeight="1">
      <c r="A1979" s="201"/>
      <c r="B1979" s="199"/>
      <c r="C1979" s="207"/>
      <c r="D1979" s="207"/>
      <c r="E1979" s="51"/>
      <c r="F1979" s="204" t="s">
        <v>852</v>
      </c>
      <c r="G1979" s="202">
        <v>0</v>
      </c>
      <c r="H1979" s="201">
        <v>0.5</v>
      </c>
      <c r="I1979" s="201">
        <f t="shared" si="106"/>
        <v>0</v>
      </c>
      <c r="J1979" s="197"/>
    </row>
    <row r="1980" spans="1:10" ht="12.75" customHeight="1">
      <c r="A1980" s="201"/>
      <c r="B1980" s="199"/>
      <c r="C1980" s="207"/>
      <c r="D1980" s="207"/>
      <c r="E1980" s="51"/>
      <c r="F1980" s="204" t="s">
        <v>853</v>
      </c>
      <c r="G1980" s="202">
        <v>0</v>
      </c>
      <c r="H1980" s="201">
        <v>0.5</v>
      </c>
      <c r="I1980" s="201">
        <f t="shared" si="106"/>
        <v>0</v>
      </c>
      <c r="J1980" s="197"/>
    </row>
    <row r="1981" spans="1:10" ht="12.75" customHeight="1">
      <c r="A1981" s="201"/>
      <c r="B1981" s="199"/>
      <c r="C1981" s="207"/>
      <c r="D1981" s="207"/>
      <c r="E1981" s="51"/>
      <c r="F1981" s="204" t="s">
        <v>854</v>
      </c>
      <c r="G1981" s="202">
        <v>0</v>
      </c>
      <c r="H1981" s="201">
        <v>0.25</v>
      </c>
      <c r="I1981" s="201">
        <f t="shared" si="106"/>
        <v>0</v>
      </c>
      <c r="J1981" s="197"/>
    </row>
    <row r="1982" spans="1:10" ht="12.75" customHeight="1">
      <c r="A1982" s="201"/>
      <c r="B1982" s="199"/>
      <c r="C1982" s="207"/>
      <c r="D1982" s="207"/>
      <c r="E1982" s="51"/>
      <c r="F1982" s="204" t="s">
        <v>1082</v>
      </c>
      <c r="G1982" s="202">
        <v>890</v>
      </c>
      <c r="H1982" s="201">
        <v>0.01</v>
      </c>
      <c r="I1982" s="201">
        <f t="shared" si="106"/>
        <v>8.900000000000001E-2</v>
      </c>
      <c r="J1982" s="197"/>
    </row>
    <row r="1983" spans="1:10" ht="12.75" customHeight="1">
      <c r="A1983" s="201">
        <v>116</v>
      </c>
      <c r="B1983" s="199" t="s">
        <v>13</v>
      </c>
      <c r="C1983" s="207" t="s">
        <v>737</v>
      </c>
      <c r="D1983" s="207" t="s">
        <v>731</v>
      </c>
      <c r="E1983" s="202" t="s">
        <v>1083</v>
      </c>
      <c r="F1983" s="204" t="s">
        <v>849</v>
      </c>
      <c r="G1983" s="202">
        <v>0</v>
      </c>
      <c r="H1983" s="201">
        <v>7.5</v>
      </c>
      <c r="I1983" s="201">
        <f t="shared" si="106"/>
        <v>0</v>
      </c>
      <c r="J1983" s="197"/>
    </row>
    <row r="1984" spans="1:10" ht="12.75" customHeight="1">
      <c r="A1984" s="201"/>
      <c r="B1984" s="199"/>
      <c r="C1984" s="207"/>
      <c r="D1984" s="207"/>
      <c r="E1984" s="202"/>
      <c r="F1984" s="204" t="s">
        <v>850</v>
      </c>
      <c r="G1984" s="202">
        <v>0</v>
      </c>
      <c r="H1984" s="201">
        <v>0.01</v>
      </c>
      <c r="I1984" s="201">
        <f t="shared" si="106"/>
        <v>0</v>
      </c>
      <c r="J1984" s="197"/>
    </row>
    <row r="1985" spans="1:10" ht="12.75" customHeight="1">
      <c r="A1985" s="201"/>
      <c r="B1985" s="199"/>
      <c r="C1985" s="207"/>
      <c r="D1985" s="207"/>
      <c r="E1985" s="202"/>
      <c r="F1985" s="204" t="s">
        <v>851</v>
      </c>
      <c r="G1985" s="202">
        <v>0</v>
      </c>
      <c r="H1985" s="201">
        <v>7.5</v>
      </c>
      <c r="I1985" s="201">
        <f t="shared" si="106"/>
        <v>0</v>
      </c>
      <c r="J1985" s="197"/>
    </row>
    <row r="1986" spans="1:10" ht="12.75" customHeight="1">
      <c r="A1986" s="201"/>
      <c r="B1986" s="199"/>
      <c r="C1986" s="207"/>
      <c r="D1986" s="207"/>
      <c r="E1986" s="51"/>
      <c r="F1986" s="204" t="s">
        <v>852</v>
      </c>
      <c r="G1986" s="202">
        <v>0</v>
      </c>
      <c r="H1986" s="201">
        <v>0.5</v>
      </c>
      <c r="I1986" s="201">
        <f t="shared" si="106"/>
        <v>0</v>
      </c>
      <c r="J1986" s="197"/>
    </row>
    <row r="1987" spans="1:10" ht="12.75" customHeight="1">
      <c r="A1987" s="201"/>
      <c r="B1987" s="199"/>
      <c r="C1987" s="207"/>
      <c r="D1987" s="207"/>
      <c r="E1987" s="51"/>
      <c r="F1987" s="204" t="s">
        <v>853</v>
      </c>
      <c r="G1987" s="202">
        <v>0</v>
      </c>
      <c r="H1987" s="201">
        <v>0.5</v>
      </c>
      <c r="I1987" s="201">
        <f t="shared" si="106"/>
        <v>0</v>
      </c>
      <c r="J1987" s="197"/>
    </row>
    <row r="1988" spans="1:10" ht="12.75" customHeight="1">
      <c r="A1988" s="201"/>
      <c r="B1988" s="199"/>
      <c r="C1988" s="207"/>
      <c r="D1988" s="207"/>
      <c r="E1988" s="51"/>
      <c r="F1988" s="204" t="s">
        <v>854</v>
      </c>
      <c r="G1988" s="202">
        <v>0</v>
      </c>
      <c r="H1988" s="201">
        <v>0.25</v>
      </c>
      <c r="I1988" s="201">
        <f t="shared" si="106"/>
        <v>0</v>
      </c>
      <c r="J1988" s="197"/>
    </row>
    <row r="1989" spans="1:10" ht="12.75" customHeight="1">
      <c r="A1989" s="201"/>
      <c r="B1989" s="199"/>
      <c r="C1989" s="207"/>
      <c r="D1989" s="207"/>
      <c r="E1989" s="51"/>
      <c r="F1989" s="204" t="s">
        <v>1084</v>
      </c>
      <c r="G1989" s="202">
        <v>690</v>
      </c>
      <c r="H1989" s="201">
        <v>0.01</v>
      </c>
      <c r="I1989" s="201">
        <f t="shared" si="106"/>
        <v>6.9000000000000006E-2</v>
      </c>
      <c r="J1989" s="197"/>
    </row>
    <row r="1990" spans="1:10" ht="12.75" customHeight="1">
      <c r="A1990" s="201">
        <v>117</v>
      </c>
      <c r="B1990" s="199" t="s">
        <v>13</v>
      </c>
      <c r="C1990" s="207" t="s">
        <v>737</v>
      </c>
      <c r="D1990" s="207" t="s">
        <v>731</v>
      </c>
      <c r="E1990" s="202" t="s">
        <v>1085</v>
      </c>
      <c r="F1990" s="204" t="s">
        <v>849</v>
      </c>
      <c r="G1990" s="202">
        <v>0</v>
      </c>
      <c r="H1990" s="201">
        <v>7.5</v>
      </c>
      <c r="I1990" s="201">
        <f t="shared" si="106"/>
        <v>0</v>
      </c>
      <c r="J1990" s="197"/>
    </row>
    <row r="1991" spans="1:10" ht="12.75" customHeight="1">
      <c r="A1991" s="201"/>
      <c r="B1991" s="199"/>
      <c r="C1991" s="207"/>
      <c r="D1991" s="207"/>
      <c r="E1991" s="202"/>
      <c r="F1991" s="204" t="s">
        <v>850</v>
      </c>
      <c r="G1991" s="202">
        <v>0</v>
      </c>
      <c r="H1991" s="201">
        <v>0.01</v>
      </c>
      <c r="I1991" s="201">
        <f t="shared" si="106"/>
        <v>0</v>
      </c>
      <c r="J1991" s="197"/>
    </row>
    <row r="1992" spans="1:10" ht="12.75" customHeight="1">
      <c r="A1992" s="201"/>
      <c r="B1992" s="199"/>
      <c r="C1992" s="207"/>
      <c r="D1992" s="207"/>
      <c r="E1992" s="202"/>
      <c r="F1992" s="204" t="s">
        <v>851</v>
      </c>
      <c r="G1992" s="202">
        <v>0</v>
      </c>
      <c r="H1992" s="201">
        <v>7.5</v>
      </c>
      <c r="I1992" s="201">
        <f t="shared" si="106"/>
        <v>0</v>
      </c>
      <c r="J1992" s="197"/>
    </row>
    <row r="1993" spans="1:10" ht="12.75" customHeight="1">
      <c r="A1993" s="201"/>
      <c r="B1993" s="199"/>
      <c r="C1993" s="207"/>
      <c r="D1993" s="207"/>
      <c r="E1993" s="51"/>
      <c r="F1993" s="204" t="s">
        <v>852</v>
      </c>
      <c r="G1993" s="202">
        <v>0</v>
      </c>
      <c r="H1993" s="201">
        <v>0.5</v>
      </c>
      <c r="I1993" s="201">
        <f t="shared" si="106"/>
        <v>0</v>
      </c>
      <c r="J1993" s="197"/>
    </row>
    <row r="1994" spans="1:10" ht="12.75" customHeight="1">
      <c r="A1994" s="201"/>
      <c r="B1994" s="199"/>
      <c r="C1994" s="207"/>
      <c r="D1994" s="207"/>
      <c r="E1994" s="51"/>
      <c r="F1994" s="204" t="s">
        <v>853</v>
      </c>
      <c r="G1994" s="202">
        <v>0</v>
      </c>
      <c r="H1994" s="201">
        <v>0.5</v>
      </c>
      <c r="I1994" s="201">
        <f t="shared" si="106"/>
        <v>0</v>
      </c>
      <c r="J1994" s="197"/>
    </row>
    <row r="1995" spans="1:10" ht="12.75" customHeight="1">
      <c r="A1995" s="201"/>
      <c r="B1995" s="199"/>
      <c r="C1995" s="207"/>
      <c r="D1995" s="207"/>
      <c r="E1995" s="51"/>
      <c r="F1995" s="204" t="s">
        <v>854</v>
      </c>
      <c r="G1995" s="202">
        <v>0</v>
      </c>
      <c r="H1995" s="201">
        <v>0.25</v>
      </c>
      <c r="I1995" s="201">
        <f t="shared" si="106"/>
        <v>0</v>
      </c>
      <c r="J1995" s="197"/>
    </row>
    <row r="1996" spans="1:10" ht="12.75" customHeight="1">
      <c r="A1996" s="201"/>
      <c r="B1996" s="199"/>
      <c r="C1996" s="207"/>
      <c r="D1996" s="207"/>
      <c r="E1996" s="51"/>
      <c r="F1996" s="204" t="s">
        <v>1086</v>
      </c>
      <c r="G1996" s="202">
        <v>720</v>
      </c>
      <c r="H1996" s="201">
        <v>0.01</v>
      </c>
      <c r="I1996" s="201">
        <f t="shared" si="106"/>
        <v>7.2000000000000008E-2</v>
      </c>
      <c r="J1996" s="197"/>
    </row>
    <row r="1997" spans="1:10" ht="12.75" customHeight="1">
      <c r="A1997" s="197"/>
      <c r="B1997" s="197"/>
      <c r="C1997" s="197"/>
      <c r="D1997" s="197"/>
      <c r="E1997" s="197"/>
      <c r="F1997" s="203"/>
      <c r="G1997" s="197"/>
      <c r="H1997" s="197"/>
      <c r="I1997" s="207">
        <f>SUM(I1178:I1996)</f>
        <v>6.1400000000000032</v>
      </c>
      <c r="J1997" s="197"/>
    </row>
    <row r="1998" spans="1:10" ht="12.75" customHeight="1">
      <c r="A1998" s="197"/>
      <c r="B1998" s="197"/>
      <c r="C1998" s="197"/>
      <c r="D1998" s="197"/>
      <c r="E1998" s="197"/>
      <c r="F1998" s="203"/>
      <c r="G1998" s="197"/>
      <c r="H1998" s="197"/>
      <c r="I1998" s="197"/>
      <c r="J1998" s="197"/>
    </row>
    <row r="1999" spans="1:10" ht="12.75" customHeight="1">
      <c r="A1999" s="197"/>
      <c r="B1999" s="197"/>
      <c r="C1999" s="197"/>
      <c r="D1999" s="197"/>
      <c r="E1999" s="197"/>
      <c r="F1999" s="203"/>
      <c r="G1999" s="197"/>
      <c r="H1999" s="197"/>
      <c r="I1999" s="197"/>
      <c r="J1999" s="197"/>
    </row>
    <row r="2000" spans="1:10" ht="12.75" customHeight="1">
      <c r="A2000" s="285" t="s">
        <v>732</v>
      </c>
      <c r="B2000" s="234"/>
      <c r="C2000" s="234"/>
      <c r="D2000" s="234"/>
      <c r="E2000" s="234"/>
      <c r="F2000" s="234"/>
      <c r="G2000" s="234"/>
      <c r="H2000" s="234"/>
      <c r="I2000" s="236"/>
      <c r="J2000" s="197"/>
    </row>
    <row r="2001" spans="1:10" ht="12.75" customHeight="1">
      <c r="A2001" s="198" t="s">
        <v>342</v>
      </c>
      <c r="B2001" s="198" t="s">
        <v>343</v>
      </c>
      <c r="C2001" s="198" t="s">
        <v>344</v>
      </c>
      <c r="D2001" s="198" t="s">
        <v>345</v>
      </c>
      <c r="E2001" s="199" t="s">
        <v>346</v>
      </c>
      <c r="F2001" s="200" t="s">
        <v>347</v>
      </c>
      <c r="G2001" s="198" t="s">
        <v>348</v>
      </c>
      <c r="H2001" s="198" t="s">
        <v>465</v>
      </c>
      <c r="I2001" s="198" t="s">
        <v>713</v>
      </c>
      <c r="J2001" s="197"/>
    </row>
    <row r="2002" spans="1:10" ht="12.75" customHeight="1">
      <c r="A2002" s="198"/>
      <c r="B2002" s="198"/>
      <c r="C2002" s="198"/>
      <c r="D2002" s="198"/>
      <c r="E2002" s="199"/>
      <c r="F2002" s="200"/>
      <c r="G2002" s="198"/>
      <c r="H2002" s="198"/>
      <c r="I2002" s="198"/>
      <c r="J2002" s="197"/>
    </row>
    <row r="2003" spans="1:10" ht="12.75" customHeight="1">
      <c r="A2003" s="206"/>
      <c r="B2003" s="206"/>
      <c r="C2003" s="206"/>
      <c r="D2003" s="206"/>
      <c r="E2003" s="206"/>
      <c r="F2003" s="208"/>
      <c r="G2003" s="206"/>
      <c r="H2003" s="206"/>
      <c r="I2003" s="206"/>
      <c r="J2003" s="197"/>
    </row>
    <row r="2004" spans="1:10" ht="12.75" customHeight="1">
      <c r="A2004" s="201">
        <v>1</v>
      </c>
      <c r="B2004" s="202" t="s">
        <v>240</v>
      </c>
      <c r="C2004" s="201" t="s">
        <v>714</v>
      </c>
      <c r="D2004" s="201" t="s">
        <v>733</v>
      </c>
      <c r="E2004" s="209" t="s">
        <v>1087</v>
      </c>
      <c r="F2004" s="203" t="s">
        <v>717</v>
      </c>
      <c r="G2004" s="201">
        <v>0</v>
      </c>
      <c r="H2004" s="201">
        <v>7.5</v>
      </c>
      <c r="I2004" s="201">
        <f t="shared" ref="I2004:I2010" si="107">(G2004*H2004)/100</f>
        <v>0</v>
      </c>
      <c r="J2004" s="197"/>
    </row>
    <row r="2005" spans="1:10" ht="12.75" customHeight="1">
      <c r="A2005" s="201"/>
      <c r="B2005" s="202"/>
      <c r="C2005" s="201"/>
      <c r="D2005" s="201"/>
      <c r="E2005" s="202"/>
      <c r="F2005" s="204" t="s">
        <v>718</v>
      </c>
      <c r="G2005" s="201">
        <v>1</v>
      </c>
      <c r="H2005" s="201">
        <v>0.01</v>
      </c>
      <c r="I2005" s="201">
        <f t="shared" si="107"/>
        <v>1E-4</v>
      </c>
      <c r="J2005" s="197"/>
    </row>
    <row r="2006" spans="1:10" ht="12.75" customHeight="1">
      <c r="A2006" s="201"/>
      <c r="B2006" s="202"/>
      <c r="C2006" s="201"/>
      <c r="D2006" s="201"/>
      <c r="E2006" s="202"/>
      <c r="F2006" s="204" t="s">
        <v>719</v>
      </c>
      <c r="G2006" s="201">
        <v>0</v>
      </c>
      <c r="H2006" s="201">
        <v>7.5</v>
      </c>
      <c r="I2006" s="201">
        <f t="shared" si="107"/>
        <v>0</v>
      </c>
      <c r="J2006" s="197"/>
    </row>
    <row r="2007" spans="1:10" ht="12.75" customHeight="1">
      <c r="A2007" s="201"/>
      <c r="B2007" s="202"/>
      <c r="C2007" s="201"/>
      <c r="D2007" s="201"/>
      <c r="E2007" s="202"/>
      <c r="F2007" s="204" t="s">
        <v>720</v>
      </c>
      <c r="G2007" s="201">
        <v>0</v>
      </c>
      <c r="H2007" s="201">
        <v>0.5</v>
      </c>
      <c r="I2007" s="201">
        <f t="shared" si="107"/>
        <v>0</v>
      </c>
      <c r="J2007" s="197"/>
    </row>
    <row r="2008" spans="1:10" ht="12.75" customHeight="1">
      <c r="A2008" s="201"/>
      <c r="B2008" s="202"/>
      <c r="C2008" s="201"/>
      <c r="D2008" s="201"/>
      <c r="E2008" s="202"/>
      <c r="F2008" s="204" t="s">
        <v>721</v>
      </c>
      <c r="G2008" s="201">
        <v>0</v>
      </c>
      <c r="H2008" s="201">
        <v>0.5</v>
      </c>
      <c r="I2008" s="201">
        <f t="shared" si="107"/>
        <v>0</v>
      </c>
      <c r="J2008" s="197"/>
    </row>
    <row r="2009" spans="1:10" ht="12.75" customHeight="1">
      <c r="A2009" s="201"/>
      <c r="B2009" s="202"/>
      <c r="C2009" s="201"/>
      <c r="D2009" s="201"/>
      <c r="E2009" s="202"/>
      <c r="F2009" s="204" t="s">
        <v>722</v>
      </c>
      <c r="G2009" s="201">
        <v>0</v>
      </c>
      <c r="H2009" s="201">
        <v>0.25</v>
      </c>
      <c r="I2009" s="201">
        <f t="shared" si="107"/>
        <v>0</v>
      </c>
      <c r="J2009" s="197"/>
    </row>
    <row r="2010" spans="1:10" ht="12.75" customHeight="1">
      <c r="A2010" s="201"/>
      <c r="B2010" s="202"/>
      <c r="C2010" s="201"/>
      <c r="D2010" s="201"/>
      <c r="E2010" s="202"/>
      <c r="F2010" s="204" t="s">
        <v>723</v>
      </c>
      <c r="G2010" s="201">
        <f>450+175</f>
        <v>625</v>
      </c>
      <c r="H2010" s="201">
        <v>0.01</v>
      </c>
      <c r="I2010" s="201">
        <f t="shared" si="107"/>
        <v>6.25E-2</v>
      </c>
      <c r="J2010" s="197"/>
    </row>
    <row r="2011" spans="1:10" ht="12.75" customHeight="1">
      <c r="A2011" s="206"/>
      <c r="B2011" s="206"/>
      <c r="C2011" s="206"/>
      <c r="D2011" s="206"/>
      <c r="E2011" s="206"/>
      <c r="F2011" s="208"/>
      <c r="G2011" s="206"/>
      <c r="H2011" s="206"/>
      <c r="I2011" s="206"/>
      <c r="J2011" s="197"/>
    </row>
    <row r="2012" spans="1:10" ht="12.75" customHeight="1">
      <c r="A2012" s="206"/>
      <c r="B2012" s="206"/>
      <c r="C2012" s="206"/>
      <c r="D2012" s="206"/>
      <c r="E2012" s="206"/>
      <c r="F2012" s="208"/>
      <c r="G2012" s="206"/>
      <c r="H2012" s="206"/>
      <c r="I2012" s="206"/>
      <c r="J2012" s="197"/>
    </row>
    <row r="2013" spans="1:10" ht="12.75" customHeight="1">
      <c r="A2013" s="201">
        <v>2</v>
      </c>
      <c r="B2013" s="202" t="s">
        <v>240</v>
      </c>
      <c r="C2013" s="201" t="s">
        <v>714</v>
      </c>
      <c r="D2013" s="201" t="s">
        <v>733</v>
      </c>
      <c r="E2013" s="209" t="s">
        <v>1088</v>
      </c>
      <c r="F2013" s="203" t="s">
        <v>717</v>
      </c>
      <c r="G2013" s="201">
        <v>0</v>
      </c>
      <c r="H2013" s="201">
        <v>7.5</v>
      </c>
      <c r="I2013" s="201">
        <f t="shared" ref="I2013:I2019" si="108">(G2013*H2013)/100</f>
        <v>0</v>
      </c>
      <c r="J2013" s="197"/>
    </row>
    <row r="2014" spans="1:10" ht="12.75" customHeight="1">
      <c r="A2014" s="201"/>
      <c r="B2014" s="202"/>
      <c r="C2014" s="201"/>
      <c r="D2014" s="201"/>
      <c r="E2014" s="202"/>
      <c r="F2014" s="204" t="s">
        <v>718</v>
      </c>
      <c r="G2014" s="201">
        <v>1</v>
      </c>
      <c r="H2014" s="201">
        <v>0.01</v>
      </c>
      <c r="I2014" s="201">
        <f t="shared" si="108"/>
        <v>1E-4</v>
      </c>
      <c r="J2014" s="197"/>
    </row>
    <row r="2015" spans="1:10" ht="12.75" customHeight="1">
      <c r="A2015" s="201"/>
      <c r="B2015" s="202"/>
      <c r="C2015" s="201"/>
      <c r="D2015" s="201"/>
      <c r="E2015" s="202"/>
      <c r="F2015" s="204" t="s">
        <v>719</v>
      </c>
      <c r="G2015" s="201">
        <v>0</v>
      </c>
      <c r="H2015" s="201">
        <v>7.5</v>
      </c>
      <c r="I2015" s="201">
        <f t="shared" si="108"/>
        <v>0</v>
      </c>
      <c r="J2015" s="197"/>
    </row>
    <row r="2016" spans="1:10" ht="12.75" customHeight="1">
      <c r="A2016" s="201"/>
      <c r="B2016" s="202"/>
      <c r="C2016" s="201"/>
      <c r="D2016" s="201"/>
      <c r="E2016" s="202"/>
      <c r="F2016" s="204" t="s">
        <v>720</v>
      </c>
      <c r="G2016" s="201">
        <v>0</v>
      </c>
      <c r="H2016" s="201">
        <v>0.5</v>
      </c>
      <c r="I2016" s="201">
        <f t="shared" si="108"/>
        <v>0</v>
      </c>
      <c r="J2016" s="197"/>
    </row>
    <row r="2017" spans="1:10" ht="12.75" customHeight="1">
      <c r="A2017" s="201"/>
      <c r="B2017" s="202"/>
      <c r="C2017" s="201"/>
      <c r="D2017" s="201"/>
      <c r="E2017" s="202"/>
      <c r="F2017" s="204" t="s">
        <v>721</v>
      </c>
      <c r="G2017" s="201">
        <v>0</v>
      </c>
      <c r="H2017" s="201">
        <v>0.5</v>
      </c>
      <c r="I2017" s="201">
        <f t="shared" si="108"/>
        <v>0</v>
      </c>
      <c r="J2017" s="197"/>
    </row>
    <row r="2018" spans="1:10" ht="12.75" customHeight="1">
      <c r="A2018" s="201"/>
      <c r="B2018" s="202"/>
      <c r="C2018" s="201"/>
      <c r="D2018" s="201"/>
      <c r="E2018" s="202"/>
      <c r="F2018" s="204" t="s">
        <v>722</v>
      </c>
      <c r="G2018" s="201">
        <v>0</v>
      </c>
      <c r="H2018" s="201">
        <v>0.25</v>
      </c>
      <c r="I2018" s="201">
        <f t="shared" si="108"/>
        <v>0</v>
      </c>
      <c r="J2018" s="197"/>
    </row>
    <row r="2019" spans="1:10" ht="12.75" customHeight="1">
      <c r="A2019" s="201"/>
      <c r="B2019" s="202"/>
      <c r="C2019" s="201"/>
      <c r="D2019" s="201"/>
      <c r="E2019" s="202"/>
      <c r="F2019" s="204" t="s">
        <v>723</v>
      </c>
      <c r="G2019" s="201">
        <v>540</v>
      </c>
      <c r="H2019" s="201">
        <v>0.01</v>
      </c>
      <c r="I2019" s="201">
        <f t="shared" si="108"/>
        <v>5.4000000000000006E-2</v>
      </c>
      <c r="J2019" s="197"/>
    </row>
    <row r="2020" spans="1:10" ht="12.75" customHeight="1">
      <c r="A2020" s="206"/>
      <c r="B2020" s="206"/>
      <c r="C2020" s="206"/>
      <c r="D2020" s="206"/>
      <c r="E2020" s="206"/>
      <c r="F2020" s="208"/>
      <c r="G2020" s="206"/>
      <c r="H2020" s="206"/>
      <c r="I2020" s="206"/>
      <c r="J2020" s="197"/>
    </row>
    <row r="2021" spans="1:10" ht="12.75" customHeight="1">
      <c r="A2021" s="206"/>
      <c r="B2021" s="206"/>
      <c r="C2021" s="206"/>
      <c r="D2021" s="206"/>
      <c r="E2021" s="206"/>
      <c r="F2021" s="208"/>
      <c r="G2021" s="206"/>
      <c r="H2021" s="206"/>
      <c r="I2021" s="206"/>
      <c r="J2021" s="197"/>
    </row>
    <row r="2022" spans="1:10" ht="12.75" customHeight="1">
      <c r="A2022" s="201">
        <v>3</v>
      </c>
      <c r="B2022" s="202" t="s">
        <v>240</v>
      </c>
      <c r="C2022" s="201" t="s">
        <v>714</v>
      </c>
      <c r="D2022" s="201" t="s">
        <v>733</v>
      </c>
      <c r="E2022" s="209" t="s">
        <v>1089</v>
      </c>
      <c r="F2022" s="203" t="s">
        <v>717</v>
      </c>
      <c r="G2022" s="201">
        <v>0</v>
      </c>
      <c r="H2022" s="201">
        <v>7.5</v>
      </c>
      <c r="I2022" s="201">
        <f t="shared" ref="I2022:I2028" si="109">(G2022*H2022)/100</f>
        <v>0</v>
      </c>
      <c r="J2022" s="197"/>
    </row>
    <row r="2023" spans="1:10" ht="12.75" customHeight="1">
      <c r="A2023" s="201"/>
      <c r="B2023" s="202"/>
      <c r="C2023" s="201"/>
      <c r="D2023" s="201"/>
      <c r="E2023" s="202"/>
      <c r="F2023" s="204" t="s">
        <v>718</v>
      </c>
      <c r="G2023" s="201">
        <v>0</v>
      </c>
      <c r="H2023" s="201">
        <v>0.01</v>
      </c>
      <c r="I2023" s="201">
        <f t="shared" si="109"/>
        <v>0</v>
      </c>
      <c r="J2023" s="197"/>
    </row>
    <row r="2024" spans="1:10" ht="12.75" customHeight="1">
      <c r="A2024" s="201"/>
      <c r="B2024" s="202"/>
      <c r="C2024" s="201"/>
      <c r="D2024" s="201"/>
      <c r="E2024" s="202"/>
      <c r="F2024" s="204" t="s">
        <v>719</v>
      </c>
      <c r="G2024" s="201">
        <v>0</v>
      </c>
      <c r="H2024" s="201">
        <v>7.5</v>
      </c>
      <c r="I2024" s="201">
        <f t="shared" si="109"/>
        <v>0</v>
      </c>
      <c r="J2024" s="197"/>
    </row>
    <row r="2025" spans="1:10" ht="12.75" customHeight="1">
      <c r="A2025" s="201"/>
      <c r="B2025" s="202"/>
      <c r="C2025" s="201"/>
      <c r="D2025" s="201"/>
      <c r="E2025" s="202"/>
      <c r="F2025" s="204" t="s">
        <v>720</v>
      </c>
      <c r="G2025" s="201">
        <v>0</v>
      </c>
      <c r="H2025" s="201">
        <v>0.5</v>
      </c>
      <c r="I2025" s="201">
        <f t="shared" si="109"/>
        <v>0</v>
      </c>
      <c r="J2025" s="197"/>
    </row>
    <row r="2026" spans="1:10" ht="12.75" customHeight="1">
      <c r="A2026" s="201"/>
      <c r="B2026" s="202"/>
      <c r="C2026" s="201"/>
      <c r="D2026" s="201"/>
      <c r="E2026" s="202"/>
      <c r="F2026" s="204" t="s">
        <v>721</v>
      </c>
      <c r="G2026" s="201">
        <v>0</v>
      </c>
      <c r="H2026" s="201">
        <v>0.5</v>
      </c>
      <c r="I2026" s="201">
        <f t="shared" si="109"/>
        <v>0</v>
      </c>
      <c r="J2026" s="197"/>
    </row>
    <row r="2027" spans="1:10" ht="12.75" customHeight="1">
      <c r="A2027" s="201"/>
      <c r="B2027" s="202"/>
      <c r="C2027" s="201"/>
      <c r="D2027" s="201"/>
      <c r="E2027" s="202"/>
      <c r="F2027" s="204" t="s">
        <v>722</v>
      </c>
      <c r="G2027" s="201">
        <v>0</v>
      </c>
      <c r="H2027" s="201">
        <v>0.25</v>
      </c>
      <c r="I2027" s="201">
        <f t="shared" si="109"/>
        <v>0</v>
      </c>
      <c r="J2027" s="197"/>
    </row>
    <row r="2028" spans="1:10" ht="12.75" customHeight="1">
      <c r="A2028" s="201"/>
      <c r="B2028" s="202"/>
      <c r="C2028" s="201"/>
      <c r="D2028" s="201"/>
      <c r="E2028" s="202"/>
      <c r="F2028" s="204" t="s">
        <v>723</v>
      </c>
      <c r="G2028" s="201">
        <v>540</v>
      </c>
      <c r="H2028" s="201">
        <v>0.01</v>
      </c>
      <c r="I2028" s="201">
        <f t="shared" si="109"/>
        <v>5.4000000000000006E-2</v>
      </c>
      <c r="J2028" s="197"/>
    </row>
    <row r="2029" spans="1:10" ht="12.75" customHeight="1">
      <c r="A2029" s="206"/>
      <c r="B2029" s="206"/>
      <c r="C2029" s="206"/>
      <c r="D2029" s="206"/>
      <c r="E2029" s="206"/>
      <c r="F2029" s="208"/>
      <c r="G2029" s="206"/>
      <c r="H2029" s="206"/>
      <c r="I2029" s="206"/>
      <c r="J2029" s="197"/>
    </row>
    <row r="2030" spans="1:10" ht="12.75" customHeight="1">
      <c r="A2030" s="206"/>
      <c r="B2030" s="206"/>
      <c r="C2030" s="206"/>
      <c r="D2030" s="206"/>
      <c r="E2030" s="206"/>
      <c r="F2030" s="208"/>
      <c r="G2030" s="206"/>
      <c r="H2030" s="206"/>
      <c r="I2030" s="206"/>
      <c r="J2030" s="197"/>
    </row>
    <row r="2031" spans="1:10" ht="12.75" customHeight="1">
      <c r="A2031" s="201">
        <v>4</v>
      </c>
      <c r="B2031" s="202" t="s">
        <v>240</v>
      </c>
      <c r="C2031" s="201" t="s">
        <v>714</v>
      </c>
      <c r="D2031" s="201" t="s">
        <v>733</v>
      </c>
      <c r="E2031" s="209" t="s">
        <v>1090</v>
      </c>
      <c r="F2031" s="203" t="s">
        <v>717</v>
      </c>
      <c r="G2031" s="201">
        <v>0</v>
      </c>
      <c r="H2031" s="201">
        <v>7.5</v>
      </c>
      <c r="I2031" s="201">
        <f t="shared" ref="I2031:I2037" si="110">(G2031*H2031)/100</f>
        <v>0</v>
      </c>
      <c r="J2031" s="197"/>
    </row>
    <row r="2032" spans="1:10" ht="12.75" customHeight="1">
      <c r="A2032" s="201"/>
      <c r="B2032" s="202"/>
      <c r="C2032" s="201"/>
      <c r="D2032" s="201"/>
      <c r="E2032" s="202"/>
      <c r="F2032" s="204" t="s">
        <v>718</v>
      </c>
      <c r="G2032" s="201">
        <v>0</v>
      </c>
      <c r="H2032" s="201">
        <v>0.01</v>
      </c>
      <c r="I2032" s="201">
        <f t="shared" si="110"/>
        <v>0</v>
      </c>
      <c r="J2032" s="197"/>
    </row>
    <row r="2033" spans="1:10" ht="12.75" customHeight="1">
      <c r="A2033" s="201"/>
      <c r="B2033" s="202"/>
      <c r="C2033" s="201"/>
      <c r="D2033" s="201"/>
      <c r="E2033" s="202"/>
      <c r="F2033" s="204" t="s">
        <v>719</v>
      </c>
      <c r="G2033" s="201">
        <v>0</v>
      </c>
      <c r="H2033" s="201">
        <v>7.5</v>
      </c>
      <c r="I2033" s="201">
        <f t="shared" si="110"/>
        <v>0</v>
      </c>
      <c r="J2033" s="197"/>
    </row>
    <row r="2034" spans="1:10" ht="12.75" customHeight="1">
      <c r="A2034" s="201"/>
      <c r="B2034" s="202"/>
      <c r="C2034" s="201"/>
      <c r="D2034" s="201"/>
      <c r="E2034" s="202"/>
      <c r="F2034" s="204" t="s">
        <v>720</v>
      </c>
      <c r="G2034" s="201">
        <v>0</v>
      </c>
      <c r="H2034" s="201">
        <v>0.5</v>
      </c>
      <c r="I2034" s="201">
        <f t="shared" si="110"/>
        <v>0</v>
      </c>
      <c r="J2034" s="197"/>
    </row>
    <row r="2035" spans="1:10" ht="12.75" customHeight="1">
      <c r="A2035" s="201"/>
      <c r="B2035" s="202"/>
      <c r="C2035" s="201"/>
      <c r="D2035" s="201"/>
      <c r="E2035" s="202"/>
      <c r="F2035" s="204" t="s">
        <v>721</v>
      </c>
      <c r="G2035" s="201">
        <v>0</v>
      </c>
      <c r="H2035" s="201">
        <v>0.5</v>
      </c>
      <c r="I2035" s="201">
        <f t="shared" si="110"/>
        <v>0</v>
      </c>
      <c r="J2035" s="197"/>
    </row>
    <row r="2036" spans="1:10" ht="12.75" customHeight="1">
      <c r="A2036" s="201"/>
      <c r="B2036" s="202"/>
      <c r="C2036" s="201"/>
      <c r="D2036" s="201"/>
      <c r="E2036" s="202"/>
      <c r="F2036" s="204" t="s">
        <v>722</v>
      </c>
      <c r="G2036" s="201">
        <v>0</v>
      </c>
      <c r="H2036" s="201">
        <v>0.25</v>
      </c>
      <c r="I2036" s="201">
        <f t="shared" si="110"/>
        <v>0</v>
      </c>
      <c r="J2036" s="197"/>
    </row>
    <row r="2037" spans="1:10" ht="12.75" customHeight="1">
      <c r="A2037" s="201"/>
      <c r="B2037" s="202"/>
      <c r="C2037" s="201"/>
      <c r="D2037" s="201"/>
      <c r="E2037" s="202"/>
      <c r="F2037" s="204" t="s">
        <v>723</v>
      </c>
      <c r="G2037" s="201">
        <v>450</v>
      </c>
      <c r="H2037" s="201">
        <v>0.01</v>
      </c>
      <c r="I2037" s="201">
        <f t="shared" si="110"/>
        <v>4.4999999999999998E-2</v>
      </c>
      <c r="J2037" s="197"/>
    </row>
    <row r="2038" spans="1:10" ht="12.75" customHeight="1">
      <c r="A2038" s="206"/>
      <c r="B2038" s="206"/>
      <c r="C2038" s="206"/>
      <c r="D2038" s="206"/>
      <c r="E2038" s="206"/>
      <c r="F2038" s="208"/>
      <c r="G2038" s="206"/>
      <c r="H2038" s="206"/>
      <c r="I2038" s="206"/>
      <c r="J2038" s="197"/>
    </row>
    <row r="2039" spans="1:10" ht="12.75" customHeight="1">
      <c r="A2039" s="206"/>
      <c r="B2039" s="206"/>
      <c r="C2039" s="206"/>
      <c r="D2039" s="206"/>
      <c r="E2039" s="206"/>
      <c r="F2039" s="208"/>
      <c r="G2039" s="206"/>
      <c r="H2039" s="206"/>
      <c r="I2039" s="206"/>
      <c r="J2039" s="197"/>
    </row>
    <row r="2040" spans="1:10" ht="12.75" customHeight="1">
      <c r="A2040" s="201">
        <v>5</v>
      </c>
      <c r="B2040" s="202" t="s">
        <v>240</v>
      </c>
      <c r="C2040" s="201" t="s">
        <v>714</v>
      </c>
      <c r="D2040" s="201" t="s">
        <v>733</v>
      </c>
      <c r="E2040" s="209" t="s">
        <v>1091</v>
      </c>
      <c r="F2040" s="203" t="s">
        <v>717</v>
      </c>
      <c r="G2040" s="201">
        <v>0</v>
      </c>
      <c r="H2040" s="201">
        <v>7.5</v>
      </c>
      <c r="I2040" s="201">
        <f t="shared" ref="I2040:I2046" si="111">(G2040*H2040)/100</f>
        <v>0</v>
      </c>
      <c r="J2040" s="197"/>
    </row>
    <row r="2041" spans="1:10" ht="12.75" customHeight="1">
      <c r="A2041" s="201"/>
      <c r="B2041" s="202"/>
      <c r="C2041" s="201"/>
      <c r="D2041" s="201"/>
      <c r="E2041" s="202"/>
      <c r="F2041" s="204" t="s">
        <v>718</v>
      </c>
      <c r="G2041" s="201">
        <v>1</v>
      </c>
      <c r="H2041" s="201">
        <v>0.01</v>
      </c>
      <c r="I2041" s="201">
        <f t="shared" si="111"/>
        <v>1E-4</v>
      </c>
      <c r="J2041" s="197"/>
    </row>
    <row r="2042" spans="1:10" ht="12.75" customHeight="1">
      <c r="A2042" s="201"/>
      <c r="B2042" s="202"/>
      <c r="C2042" s="201"/>
      <c r="D2042" s="201"/>
      <c r="E2042" s="202"/>
      <c r="F2042" s="204" t="s">
        <v>719</v>
      </c>
      <c r="G2042" s="201">
        <v>0</v>
      </c>
      <c r="H2042" s="201">
        <v>7.5</v>
      </c>
      <c r="I2042" s="201">
        <f t="shared" si="111"/>
        <v>0</v>
      </c>
      <c r="J2042" s="197"/>
    </row>
    <row r="2043" spans="1:10" ht="12.75" customHeight="1">
      <c r="A2043" s="201"/>
      <c r="B2043" s="202"/>
      <c r="C2043" s="201"/>
      <c r="D2043" s="201"/>
      <c r="E2043" s="202"/>
      <c r="F2043" s="204" t="s">
        <v>720</v>
      </c>
      <c r="G2043" s="201">
        <v>0</v>
      </c>
      <c r="H2043" s="201">
        <v>0.5</v>
      </c>
      <c r="I2043" s="201">
        <f t="shared" si="111"/>
        <v>0</v>
      </c>
      <c r="J2043" s="197"/>
    </row>
    <row r="2044" spans="1:10" ht="12.75" customHeight="1">
      <c r="A2044" s="201"/>
      <c r="B2044" s="202"/>
      <c r="C2044" s="201"/>
      <c r="D2044" s="201"/>
      <c r="E2044" s="202"/>
      <c r="F2044" s="204" t="s">
        <v>721</v>
      </c>
      <c r="G2044" s="201">
        <v>0</v>
      </c>
      <c r="H2044" s="201">
        <v>0.5</v>
      </c>
      <c r="I2044" s="201">
        <f t="shared" si="111"/>
        <v>0</v>
      </c>
      <c r="J2044" s="197"/>
    </row>
    <row r="2045" spans="1:10" ht="12.75" customHeight="1">
      <c r="A2045" s="201"/>
      <c r="B2045" s="202"/>
      <c r="C2045" s="201"/>
      <c r="D2045" s="201"/>
      <c r="E2045" s="202"/>
      <c r="F2045" s="204" t="s">
        <v>722</v>
      </c>
      <c r="G2045" s="201">
        <v>0</v>
      </c>
      <c r="H2045" s="201">
        <v>0.25</v>
      </c>
      <c r="I2045" s="201">
        <f t="shared" si="111"/>
        <v>0</v>
      </c>
      <c r="J2045" s="197"/>
    </row>
    <row r="2046" spans="1:10" ht="12.75" customHeight="1">
      <c r="A2046" s="201"/>
      <c r="B2046" s="202"/>
      <c r="C2046" s="201"/>
      <c r="D2046" s="201"/>
      <c r="E2046" s="202"/>
      <c r="F2046" s="204" t="s">
        <v>723</v>
      </c>
      <c r="G2046" s="201">
        <v>495</v>
      </c>
      <c r="H2046" s="201">
        <v>0.01</v>
      </c>
      <c r="I2046" s="201">
        <f t="shared" si="111"/>
        <v>4.9500000000000002E-2</v>
      </c>
      <c r="J2046" s="197"/>
    </row>
    <row r="2047" spans="1:10" ht="12.75" customHeight="1">
      <c r="A2047" s="206"/>
      <c r="B2047" s="206"/>
      <c r="C2047" s="206"/>
      <c r="D2047" s="206"/>
      <c r="E2047" s="206"/>
      <c r="F2047" s="208"/>
      <c r="G2047" s="206"/>
      <c r="H2047" s="206"/>
      <c r="I2047" s="206"/>
      <c r="J2047" s="197"/>
    </row>
    <row r="2048" spans="1:10" ht="12.75" customHeight="1">
      <c r="A2048" s="201">
        <v>6</v>
      </c>
      <c r="B2048" s="202" t="s">
        <v>240</v>
      </c>
      <c r="C2048" s="201" t="s">
        <v>714</v>
      </c>
      <c r="D2048" s="201" t="s">
        <v>733</v>
      </c>
      <c r="E2048" s="209" t="s">
        <v>1092</v>
      </c>
      <c r="F2048" s="203" t="s">
        <v>717</v>
      </c>
      <c r="G2048" s="201">
        <v>0</v>
      </c>
      <c r="H2048" s="201">
        <v>7.5</v>
      </c>
      <c r="I2048" s="201">
        <f t="shared" ref="I2048:I2054" si="112">(G2048*H2048)/100</f>
        <v>0</v>
      </c>
      <c r="J2048" s="197"/>
    </row>
    <row r="2049" spans="1:10" ht="12.75" customHeight="1">
      <c r="A2049" s="201"/>
      <c r="B2049" s="202"/>
      <c r="C2049" s="201"/>
      <c r="D2049" s="201"/>
      <c r="E2049" s="202"/>
      <c r="F2049" s="204" t="s">
        <v>718</v>
      </c>
      <c r="G2049" s="201">
        <v>1</v>
      </c>
      <c r="H2049" s="201">
        <v>0.01</v>
      </c>
      <c r="I2049" s="201">
        <f t="shared" si="112"/>
        <v>1E-4</v>
      </c>
      <c r="J2049" s="197"/>
    </row>
    <row r="2050" spans="1:10" ht="12.75" customHeight="1">
      <c r="A2050" s="201"/>
      <c r="B2050" s="202"/>
      <c r="C2050" s="201"/>
      <c r="D2050" s="201"/>
      <c r="E2050" s="202"/>
      <c r="F2050" s="204" t="s">
        <v>719</v>
      </c>
      <c r="G2050" s="201">
        <v>0</v>
      </c>
      <c r="H2050" s="201">
        <v>7.5</v>
      </c>
      <c r="I2050" s="201">
        <f t="shared" si="112"/>
        <v>0</v>
      </c>
      <c r="J2050" s="197"/>
    </row>
    <row r="2051" spans="1:10" ht="12.75" customHeight="1">
      <c r="A2051" s="201"/>
      <c r="B2051" s="202"/>
      <c r="C2051" s="201"/>
      <c r="D2051" s="201"/>
      <c r="E2051" s="202"/>
      <c r="F2051" s="204" t="s">
        <v>720</v>
      </c>
      <c r="G2051" s="201">
        <v>0</v>
      </c>
      <c r="H2051" s="201">
        <v>0.5</v>
      </c>
      <c r="I2051" s="201">
        <f t="shared" si="112"/>
        <v>0</v>
      </c>
      <c r="J2051" s="197"/>
    </row>
    <row r="2052" spans="1:10" ht="12.75" customHeight="1">
      <c r="A2052" s="201"/>
      <c r="B2052" s="202"/>
      <c r="C2052" s="201"/>
      <c r="D2052" s="201"/>
      <c r="E2052" s="202"/>
      <c r="F2052" s="204" t="s">
        <v>721</v>
      </c>
      <c r="G2052" s="201">
        <v>0</v>
      </c>
      <c r="H2052" s="201">
        <v>0.5</v>
      </c>
      <c r="I2052" s="201">
        <f t="shared" si="112"/>
        <v>0</v>
      </c>
      <c r="J2052" s="197"/>
    </row>
    <row r="2053" spans="1:10" ht="12.75" customHeight="1">
      <c r="A2053" s="201"/>
      <c r="B2053" s="202"/>
      <c r="C2053" s="201"/>
      <c r="D2053" s="201"/>
      <c r="E2053" s="202"/>
      <c r="F2053" s="204" t="s">
        <v>722</v>
      </c>
      <c r="G2053" s="201">
        <v>0</v>
      </c>
      <c r="H2053" s="201">
        <v>0.25</v>
      </c>
      <c r="I2053" s="201">
        <f t="shared" si="112"/>
        <v>0</v>
      </c>
      <c r="J2053" s="197"/>
    </row>
    <row r="2054" spans="1:10" ht="12.75" customHeight="1">
      <c r="A2054" s="201"/>
      <c r="B2054" s="202"/>
      <c r="C2054" s="201"/>
      <c r="D2054" s="201"/>
      <c r="E2054" s="202"/>
      <c r="F2054" s="204" t="s">
        <v>723</v>
      </c>
      <c r="G2054" s="201">
        <v>550</v>
      </c>
      <c r="H2054" s="201">
        <v>0.01</v>
      </c>
      <c r="I2054" s="201">
        <f t="shared" si="112"/>
        <v>5.5E-2</v>
      </c>
      <c r="J2054" s="197"/>
    </row>
    <row r="2055" spans="1:10" ht="12.75" customHeight="1">
      <c r="A2055" s="206"/>
      <c r="B2055" s="206"/>
      <c r="C2055" s="206"/>
      <c r="D2055" s="206"/>
      <c r="E2055" s="206"/>
      <c r="F2055" s="208"/>
      <c r="G2055" s="206"/>
      <c r="H2055" s="206"/>
      <c r="I2055" s="206"/>
      <c r="J2055" s="197"/>
    </row>
    <row r="2056" spans="1:10" ht="12.75" customHeight="1">
      <c r="A2056" s="206"/>
      <c r="B2056" s="206"/>
      <c r="C2056" s="206"/>
      <c r="D2056" s="206"/>
      <c r="E2056" s="206"/>
      <c r="F2056" s="208"/>
      <c r="G2056" s="206"/>
      <c r="H2056" s="206"/>
      <c r="I2056" s="206"/>
      <c r="J2056" s="197"/>
    </row>
    <row r="2057" spans="1:10" ht="12.75" customHeight="1">
      <c r="A2057" s="201">
        <v>7</v>
      </c>
      <c r="B2057" s="202" t="s">
        <v>240</v>
      </c>
      <c r="C2057" s="201" t="s">
        <v>714</v>
      </c>
      <c r="D2057" s="201" t="s">
        <v>733</v>
      </c>
      <c r="E2057" s="209" t="s">
        <v>1093</v>
      </c>
      <c r="F2057" s="203" t="s">
        <v>717</v>
      </c>
      <c r="G2057" s="201">
        <v>0</v>
      </c>
      <c r="H2057" s="201">
        <v>7.5</v>
      </c>
      <c r="I2057" s="201">
        <f t="shared" ref="I2057:I2063" si="113">(G2057*H2057)/100</f>
        <v>0</v>
      </c>
      <c r="J2057" s="197"/>
    </row>
    <row r="2058" spans="1:10" ht="12.75" customHeight="1">
      <c r="A2058" s="201"/>
      <c r="B2058" s="202"/>
      <c r="C2058" s="201"/>
      <c r="D2058" s="201"/>
      <c r="E2058" s="202"/>
      <c r="F2058" s="204" t="s">
        <v>718</v>
      </c>
      <c r="G2058" s="201">
        <v>1</v>
      </c>
      <c r="H2058" s="201">
        <v>0.01</v>
      </c>
      <c r="I2058" s="201">
        <f t="shared" si="113"/>
        <v>1E-4</v>
      </c>
      <c r="J2058" s="197"/>
    </row>
    <row r="2059" spans="1:10" ht="12.75" customHeight="1">
      <c r="A2059" s="201"/>
      <c r="B2059" s="202"/>
      <c r="C2059" s="201"/>
      <c r="D2059" s="201"/>
      <c r="E2059" s="202"/>
      <c r="F2059" s="204" t="s">
        <v>719</v>
      </c>
      <c r="G2059" s="201">
        <v>1</v>
      </c>
      <c r="H2059" s="201">
        <v>7.5</v>
      </c>
      <c r="I2059" s="201">
        <f t="shared" si="113"/>
        <v>7.4999999999999997E-2</v>
      </c>
      <c r="J2059" s="197"/>
    </row>
    <row r="2060" spans="1:10" ht="12.75" customHeight="1">
      <c r="A2060" s="201"/>
      <c r="B2060" s="202"/>
      <c r="C2060" s="201"/>
      <c r="D2060" s="201"/>
      <c r="E2060" s="202"/>
      <c r="F2060" s="204" t="s">
        <v>720</v>
      </c>
      <c r="G2060" s="201">
        <v>0</v>
      </c>
      <c r="H2060" s="201">
        <v>0.5</v>
      </c>
      <c r="I2060" s="201">
        <f t="shared" si="113"/>
        <v>0</v>
      </c>
      <c r="J2060" s="197"/>
    </row>
    <row r="2061" spans="1:10" ht="12.75" customHeight="1">
      <c r="A2061" s="201"/>
      <c r="B2061" s="202"/>
      <c r="C2061" s="201"/>
      <c r="D2061" s="201"/>
      <c r="E2061" s="202"/>
      <c r="F2061" s="204" t="s">
        <v>721</v>
      </c>
      <c r="G2061" s="201">
        <v>0</v>
      </c>
      <c r="H2061" s="201">
        <v>0.5</v>
      </c>
      <c r="I2061" s="201">
        <f t="shared" si="113"/>
        <v>0</v>
      </c>
      <c r="J2061" s="197"/>
    </row>
    <row r="2062" spans="1:10" ht="12.75" customHeight="1">
      <c r="A2062" s="201"/>
      <c r="B2062" s="202"/>
      <c r="C2062" s="201"/>
      <c r="D2062" s="201"/>
      <c r="E2062" s="202"/>
      <c r="F2062" s="204" t="s">
        <v>722</v>
      </c>
      <c r="G2062" s="201">
        <v>0</v>
      </c>
      <c r="H2062" s="201">
        <v>0.25</v>
      </c>
      <c r="I2062" s="201">
        <f t="shared" si="113"/>
        <v>0</v>
      </c>
      <c r="J2062" s="197"/>
    </row>
    <row r="2063" spans="1:10" ht="12.75" customHeight="1">
      <c r="A2063" s="201"/>
      <c r="B2063" s="202"/>
      <c r="C2063" s="201"/>
      <c r="D2063" s="201"/>
      <c r="E2063" s="202"/>
      <c r="F2063" s="204" t="s">
        <v>723</v>
      </c>
      <c r="G2063" s="201">
        <v>450</v>
      </c>
      <c r="H2063" s="201">
        <v>0.01</v>
      </c>
      <c r="I2063" s="201">
        <f t="shared" si="113"/>
        <v>4.4999999999999998E-2</v>
      </c>
      <c r="J2063" s="197"/>
    </row>
    <row r="2064" spans="1:10" ht="12.75" customHeight="1">
      <c r="A2064" s="206"/>
      <c r="B2064" s="206"/>
      <c r="C2064" s="206"/>
      <c r="D2064" s="206"/>
      <c r="E2064" s="206"/>
      <c r="F2064" s="208"/>
      <c r="G2064" s="206"/>
      <c r="H2064" s="206"/>
      <c r="I2064" s="206"/>
      <c r="J2064" s="197"/>
    </row>
    <row r="2065" spans="1:10" ht="12.75" customHeight="1">
      <c r="A2065" s="206"/>
      <c r="B2065" s="206"/>
      <c r="C2065" s="206"/>
      <c r="D2065" s="206"/>
      <c r="E2065" s="206"/>
      <c r="F2065" s="208"/>
      <c r="G2065" s="206"/>
      <c r="H2065" s="206"/>
      <c r="I2065" s="206"/>
      <c r="J2065" s="197"/>
    </row>
    <row r="2066" spans="1:10" ht="12.75" customHeight="1">
      <c r="A2066" s="201">
        <v>8</v>
      </c>
      <c r="B2066" s="202" t="s">
        <v>240</v>
      </c>
      <c r="C2066" s="201" t="s">
        <v>714</v>
      </c>
      <c r="D2066" s="201" t="s">
        <v>733</v>
      </c>
      <c r="E2066" s="209" t="s">
        <v>1094</v>
      </c>
      <c r="F2066" s="203" t="s">
        <v>717</v>
      </c>
      <c r="G2066" s="201">
        <v>0</v>
      </c>
      <c r="H2066" s="201">
        <v>7.5</v>
      </c>
      <c r="I2066" s="201">
        <f t="shared" ref="I2066:I2072" si="114">(G2066*H2066)/100</f>
        <v>0</v>
      </c>
      <c r="J2066" s="197"/>
    </row>
    <row r="2067" spans="1:10" ht="12.75" customHeight="1">
      <c r="A2067" s="201"/>
      <c r="B2067" s="202"/>
      <c r="C2067" s="201"/>
      <c r="D2067" s="201"/>
      <c r="E2067" s="202"/>
      <c r="F2067" s="204" t="s">
        <v>718</v>
      </c>
      <c r="G2067" s="201">
        <v>1</v>
      </c>
      <c r="H2067" s="201">
        <v>0.01</v>
      </c>
      <c r="I2067" s="201">
        <f t="shared" si="114"/>
        <v>1E-4</v>
      </c>
      <c r="J2067" s="197"/>
    </row>
    <row r="2068" spans="1:10" ht="12.75" customHeight="1">
      <c r="A2068" s="201"/>
      <c r="B2068" s="202"/>
      <c r="C2068" s="201"/>
      <c r="D2068" s="201"/>
      <c r="E2068" s="202"/>
      <c r="F2068" s="204" t="s">
        <v>719</v>
      </c>
      <c r="G2068" s="201">
        <v>0</v>
      </c>
      <c r="H2068" s="201">
        <v>7.5</v>
      </c>
      <c r="I2068" s="201">
        <f t="shared" si="114"/>
        <v>0</v>
      </c>
      <c r="J2068" s="197"/>
    </row>
    <row r="2069" spans="1:10" ht="12.75" customHeight="1">
      <c r="A2069" s="201"/>
      <c r="B2069" s="202"/>
      <c r="C2069" s="201"/>
      <c r="D2069" s="201"/>
      <c r="E2069" s="202"/>
      <c r="F2069" s="204" t="s">
        <v>720</v>
      </c>
      <c r="G2069" s="201">
        <v>0</v>
      </c>
      <c r="H2069" s="201">
        <v>0.5</v>
      </c>
      <c r="I2069" s="201">
        <f t="shared" si="114"/>
        <v>0</v>
      </c>
      <c r="J2069" s="197"/>
    </row>
    <row r="2070" spans="1:10" ht="12.75" customHeight="1">
      <c r="A2070" s="201"/>
      <c r="B2070" s="202"/>
      <c r="C2070" s="201"/>
      <c r="D2070" s="201"/>
      <c r="E2070" s="202"/>
      <c r="F2070" s="204" t="s">
        <v>721</v>
      </c>
      <c r="G2070" s="201">
        <v>0</v>
      </c>
      <c r="H2070" s="201">
        <v>0.5</v>
      </c>
      <c r="I2070" s="201">
        <f t="shared" si="114"/>
        <v>0</v>
      </c>
      <c r="J2070" s="197"/>
    </row>
    <row r="2071" spans="1:10" ht="12.75" customHeight="1">
      <c r="A2071" s="201"/>
      <c r="B2071" s="202"/>
      <c r="C2071" s="201"/>
      <c r="D2071" s="201"/>
      <c r="E2071" s="202"/>
      <c r="F2071" s="204" t="s">
        <v>722</v>
      </c>
      <c r="G2071" s="201">
        <v>0</v>
      </c>
      <c r="H2071" s="201">
        <v>0.25</v>
      </c>
      <c r="I2071" s="201">
        <f t="shared" si="114"/>
        <v>0</v>
      </c>
      <c r="J2071" s="197"/>
    </row>
    <row r="2072" spans="1:10" ht="12.75" customHeight="1">
      <c r="A2072" s="201"/>
      <c r="B2072" s="202"/>
      <c r="C2072" s="201"/>
      <c r="D2072" s="201"/>
      <c r="E2072" s="202"/>
      <c r="F2072" s="204" t="s">
        <v>723</v>
      </c>
      <c r="G2072" s="201">
        <v>540</v>
      </c>
      <c r="H2072" s="201">
        <v>0.01</v>
      </c>
      <c r="I2072" s="201">
        <f t="shared" si="114"/>
        <v>5.4000000000000006E-2</v>
      </c>
      <c r="J2072" s="197"/>
    </row>
    <row r="2073" spans="1:10" ht="12.75" customHeight="1">
      <c r="A2073" s="206"/>
      <c r="B2073" s="206"/>
      <c r="C2073" s="206"/>
      <c r="D2073" s="206"/>
      <c r="E2073" s="206"/>
      <c r="F2073" s="208"/>
      <c r="G2073" s="206"/>
      <c r="H2073" s="206"/>
      <c r="I2073" s="206"/>
      <c r="J2073" s="197"/>
    </row>
    <row r="2074" spans="1:10" ht="12.75" customHeight="1">
      <c r="A2074" s="206"/>
      <c r="B2074" s="206"/>
      <c r="C2074" s="206"/>
      <c r="D2074" s="206"/>
      <c r="E2074" s="206"/>
      <c r="F2074" s="208"/>
      <c r="G2074" s="206"/>
      <c r="H2074" s="206"/>
      <c r="I2074" s="206"/>
      <c r="J2074" s="197"/>
    </row>
    <row r="2075" spans="1:10" ht="12.75" customHeight="1">
      <c r="A2075" s="201">
        <v>9</v>
      </c>
      <c r="B2075" s="202" t="s">
        <v>240</v>
      </c>
      <c r="C2075" s="201" t="s">
        <v>714</v>
      </c>
      <c r="D2075" s="201" t="s">
        <v>733</v>
      </c>
      <c r="E2075" s="209" t="s">
        <v>1095</v>
      </c>
      <c r="F2075" s="203" t="s">
        <v>717</v>
      </c>
      <c r="G2075" s="201">
        <v>0</v>
      </c>
      <c r="H2075" s="201">
        <v>7.5</v>
      </c>
      <c r="I2075" s="201">
        <f t="shared" ref="I2075:I2081" si="115">(G2075*H2075)/100</f>
        <v>0</v>
      </c>
      <c r="J2075" s="197"/>
    </row>
    <row r="2076" spans="1:10" ht="12.75" customHeight="1">
      <c r="A2076" s="201"/>
      <c r="B2076" s="202"/>
      <c r="C2076" s="201"/>
      <c r="D2076" s="201"/>
      <c r="E2076" s="202"/>
      <c r="F2076" s="204" t="s">
        <v>718</v>
      </c>
      <c r="G2076" s="201">
        <v>1</v>
      </c>
      <c r="H2076" s="201">
        <v>0.01</v>
      </c>
      <c r="I2076" s="201">
        <f t="shared" si="115"/>
        <v>1E-4</v>
      </c>
      <c r="J2076" s="197"/>
    </row>
    <row r="2077" spans="1:10" ht="12.75" customHeight="1">
      <c r="A2077" s="201"/>
      <c r="B2077" s="202"/>
      <c r="C2077" s="201"/>
      <c r="D2077" s="201"/>
      <c r="E2077" s="202"/>
      <c r="F2077" s="204" t="s">
        <v>719</v>
      </c>
      <c r="G2077" s="201">
        <v>0</v>
      </c>
      <c r="H2077" s="201">
        <v>7.5</v>
      </c>
      <c r="I2077" s="201">
        <f t="shared" si="115"/>
        <v>0</v>
      </c>
      <c r="J2077" s="197"/>
    </row>
    <row r="2078" spans="1:10" ht="12.75" customHeight="1">
      <c r="A2078" s="201"/>
      <c r="B2078" s="202"/>
      <c r="C2078" s="201"/>
      <c r="D2078" s="201"/>
      <c r="E2078" s="202"/>
      <c r="F2078" s="204" t="s">
        <v>720</v>
      </c>
      <c r="G2078" s="201">
        <v>0</v>
      </c>
      <c r="H2078" s="201">
        <v>0.5</v>
      </c>
      <c r="I2078" s="201">
        <f t="shared" si="115"/>
        <v>0</v>
      </c>
      <c r="J2078" s="197"/>
    </row>
    <row r="2079" spans="1:10" ht="12.75" customHeight="1">
      <c r="A2079" s="201"/>
      <c r="B2079" s="202"/>
      <c r="C2079" s="201"/>
      <c r="D2079" s="201"/>
      <c r="E2079" s="202"/>
      <c r="F2079" s="204" t="s">
        <v>721</v>
      </c>
      <c r="G2079" s="201">
        <v>0</v>
      </c>
      <c r="H2079" s="201">
        <v>0.5</v>
      </c>
      <c r="I2079" s="201">
        <f t="shared" si="115"/>
        <v>0</v>
      </c>
      <c r="J2079" s="197"/>
    </row>
    <row r="2080" spans="1:10" ht="12.75" customHeight="1">
      <c r="A2080" s="201"/>
      <c r="B2080" s="202"/>
      <c r="C2080" s="201"/>
      <c r="D2080" s="201"/>
      <c r="E2080" s="202"/>
      <c r="F2080" s="204" t="s">
        <v>722</v>
      </c>
      <c r="G2080" s="201">
        <v>0</v>
      </c>
      <c r="H2080" s="201">
        <v>0.25</v>
      </c>
      <c r="I2080" s="201">
        <f t="shared" si="115"/>
        <v>0</v>
      </c>
      <c r="J2080" s="197"/>
    </row>
    <row r="2081" spans="1:10" ht="12.75" customHeight="1">
      <c r="A2081" s="201"/>
      <c r="B2081" s="202"/>
      <c r="C2081" s="201"/>
      <c r="D2081" s="201"/>
      <c r="E2081" s="202"/>
      <c r="F2081" s="204" t="s">
        <v>723</v>
      </c>
      <c r="G2081" s="201">
        <v>460</v>
      </c>
      <c r="H2081" s="201">
        <v>0.01</v>
      </c>
      <c r="I2081" s="201">
        <f t="shared" si="115"/>
        <v>4.6000000000000006E-2</v>
      </c>
      <c r="J2081" s="197"/>
    </row>
    <row r="2082" spans="1:10" ht="12.75" customHeight="1">
      <c r="A2082" s="206"/>
      <c r="B2082" s="206"/>
      <c r="C2082" s="206"/>
      <c r="D2082" s="206"/>
      <c r="E2082" s="206"/>
      <c r="F2082" s="208"/>
      <c r="G2082" s="206"/>
      <c r="H2082" s="206"/>
      <c r="I2082" s="206"/>
      <c r="J2082" s="197"/>
    </row>
    <row r="2083" spans="1:10" ht="12.75" customHeight="1">
      <c r="A2083" s="201">
        <v>10</v>
      </c>
      <c r="B2083" s="202" t="s">
        <v>240</v>
      </c>
      <c r="C2083" s="201" t="s">
        <v>714</v>
      </c>
      <c r="D2083" s="201" t="s">
        <v>733</v>
      </c>
      <c r="E2083" s="209" t="s">
        <v>1096</v>
      </c>
      <c r="F2083" s="203" t="s">
        <v>717</v>
      </c>
      <c r="G2083" s="201">
        <v>0</v>
      </c>
      <c r="H2083" s="201">
        <v>7.5</v>
      </c>
      <c r="I2083" s="201">
        <f t="shared" ref="I2083:I2089" si="116">(G2083*H2083)/100</f>
        <v>0</v>
      </c>
      <c r="J2083" s="197"/>
    </row>
    <row r="2084" spans="1:10" ht="12.75" customHeight="1">
      <c r="A2084" s="201"/>
      <c r="B2084" s="202"/>
      <c r="C2084" s="201"/>
      <c r="D2084" s="201"/>
      <c r="E2084" s="202"/>
      <c r="F2084" s="204" t="s">
        <v>718</v>
      </c>
      <c r="G2084" s="201">
        <v>0</v>
      </c>
      <c r="H2084" s="201">
        <v>0.01</v>
      </c>
      <c r="I2084" s="201">
        <f t="shared" si="116"/>
        <v>0</v>
      </c>
      <c r="J2084" s="197"/>
    </row>
    <row r="2085" spans="1:10" ht="12.75" customHeight="1">
      <c r="A2085" s="201"/>
      <c r="B2085" s="202"/>
      <c r="C2085" s="201"/>
      <c r="D2085" s="201"/>
      <c r="E2085" s="202"/>
      <c r="F2085" s="204" t="s">
        <v>719</v>
      </c>
      <c r="G2085" s="201">
        <v>0</v>
      </c>
      <c r="H2085" s="201">
        <v>7.5</v>
      </c>
      <c r="I2085" s="201">
        <f t="shared" si="116"/>
        <v>0</v>
      </c>
      <c r="J2085" s="197"/>
    </row>
    <row r="2086" spans="1:10" ht="12.75" customHeight="1">
      <c r="A2086" s="201"/>
      <c r="B2086" s="202"/>
      <c r="C2086" s="201"/>
      <c r="D2086" s="201"/>
      <c r="E2086" s="202"/>
      <c r="F2086" s="204" t="s">
        <v>720</v>
      </c>
      <c r="G2086" s="201">
        <v>0</v>
      </c>
      <c r="H2086" s="201">
        <v>0.5</v>
      </c>
      <c r="I2086" s="201">
        <f t="shared" si="116"/>
        <v>0</v>
      </c>
      <c r="J2086" s="197"/>
    </row>
    <row r="2087" spans="1:10" ht="12.75" customHeight="1">
      <c r="A2087" s="201"/>
      <c r="B2087" s="202"/>
      <c r="C2087" s="201"/>
      <c r="D2087" s="201"/>
      <c r="E2087" s="202"/>
      <c r="F2087" s="204" t="s">
        <v>721</v>
      </c>
      <c r="G2087" s="201">
        <v>0</v>
      </c>
      <c r="H2087" s="201">
        <v>0.5</v>
      </c>
      <c r="I2087" s="201">
        <f t="shared" si="116"/>
        <v>0</v>
      </c>
      <c r="J2087" s="197"/>
    </row>
    <row r="2088" spans="1:10" ht="12.75" customHeight="1">
      <c r="A2088" s="201"/>
      <c r="B2088" s="202"/>
      <c r="C2088" s="201"/>
      <c r="D2088" s="201"/>
      <c r="E2088" s="202"/>
      <c r="F2088" s="204" t="s">
        <v>722</v>
      </c>
      <c r="G2088" s="201">
        <v>0</v>
      </c>
      <c r="H2088" s="201">
        <v>0.25</v>
      </c>
      <c r="I2088" s="201">
        <f t="shared" si="116"/>
        <v>0</v>
      </c>
      <c r="J2088" s="197"/>
    </row>
    <row r="2089" spans="1:10" ht="12.75" customHeight="1">
      <c r="A2089" s="201"/>
      <c r="B2089" s="202"/>
      <c r="C2089" s="201"/>
      <c r="D2089" s="201"/>
      <c r="E2089" s="202"/>
      <c r="F2089" s="204" t="s">
        <v>723</v>
      </c>
      <c r="G2089" s="201">
        <v>445</v>
      </c>
      <c r="H2089" s="201">
        <v>0.01</v>
      </c>
      <c r="I2089" s="201">
        <f t="shared" si="116"/>
        <v>4.4500000000000005E-2</v>
      </c>
      <c r="J2089" s="197"/>
    </row>
    <row r="2090" spans="1:10" ht="12.75" customHeight="1">
      <c r="A2090" s="206"/>
      <c r="B2090" s="206"/>
      <c r="C2090" s="206"/>
      <c r="D2090" s="206"/>
      <c r="E2090" s="206"/>
      <c r="F2090" s="208"/>
      <c r="G2090" s="206"/>
      <c r="H2090" s="206"/>
      <c r="I2090" s="206"/>
      <c r="J2090" s="197"/>
    </row>
    <row r="2091" spans="1:10" ht="12.75" customHeight="1">
      <c r="A2091" s="206"/>
      <c r="B2091" s="206"/>
      <c r="C2091" s="206"/>
      <c r="D2091" s="206"/>
      <c r="E2091" s="206"/>
      <c r="F2091" s="208"/>
      <c r="G2091" s="206"/>
      <c r="H2091" s="206"/>
      <c r="I2091" s="206"/>
      <c r="J2091" s="197"/>
    </row>
    <row r="2092" spans="1:10" ht="12.75" customHeight="1">
      <c r="A2092" s="201">
        <v>11</v>
      </c>
      <c r="B2092" s="202" t="s">
        <v>240</v>
      </c>
      <c r="C2092" s="201" t="s">
        <v>714</v>
      </c>
      <c r="D2092" s="201" t="s">
        <v>733</v>
      </c>
      <c r="E2092" s="209" t="s">
        <v>1097</v>
      </c>
      <c r="F2092" s="203" t="s">
        <v>717</v>
      </c>
      <c r="G2092" s="201">
        <v>0</v>
      </c>
      <c r="H2092" s="201">
        <v>7.5</v>
      </c>
      <c r="I2092" s="201">
        <f t="shared" ref="I2092:I2098" si="117">(G2092*H2092)/100</f>
        <v>0</v>
      </c>
      <c r="J2092" s="197"/>
    </row>
    <row r="2093" spans="1:10" ht="12.75" customHeight="1">
      <c r="A2093" s="201"/>
      <c r="B2093" s="202"/>
      <c r="C2093" s="201"/>
      <c r="D2093" s="201"/>
      <c r="E2093" s="202"/>
      <c r="F2093" s="204" t="s">
        <v>718</v>
      </c>
      <c r="G2093" s="201">
        <v>1</v>
      </c>
      <c r="H2093" s="201">
        <v>0.01</v>
      </c>
      <c r="I2093" s="201">
        <f t="shared" si="117"/>
        <v>1E-4</v>
      </c>
      <c r="J2093" s="197"/>
    </row>
    <row r="2094" spans="1:10" ht="12.75" customHeight="1">
      <c r="A2094" s="201"/>
      <c r="B2094" s="202"/>
      <c r="C2094" s="201"/>
      <c r="D2094" s="201"/>
      <c r="E2094" s="202"/>
      <c r="F2094" s="204" t="s">
        <v>719</v>
      </c>
      <c r="G2094" s="201">
        <v>0</v>
      </c>
      <c r="H2094" s="201">
        <v>7.5</v>
      </c>
      <c r="I2094" s="201">
        <f t="shared" si="117"/>
        <v>0</v>
      </c>
      <c r="J2094" s="197"/>
    </row>
    <row r="2095" spans="1:10" ht="12.75" customHeight="1">
      <c r="A2095" s="201"/>
      <c r="B2095" s="202"/>
      <c r="C2095" s="201"/>
      <c r="D2095" s="201"/>
      <c r="E2095" s="202"/>
      <c r="F2095" s="204" t="s">
        <v>720</v>
      </c>
      <c r="G2095" s="201">
        <v>0</v>
      </c>
      <c r="H2095" s="201">
        <v>0.5</v>
      </c>
      <c r="I2095" s="201">
        <f t="shared" si="117"/>
        <v>0</v>
      </c>
      <c r="J2095" s="197"/>
    </row>
    <row r="2096" spans="1:10" ht="12.75" customHeight="1">
      <c r="A2096" s="201"/>
      <c r="B2096" s="202"/>
      <c r="C2096" s="201"/>
      <c r="D2096" s="201"/>
      <c r="E2096" s="202"/>
      <c r="F2096" s="204" t="s">
        <v>721</v>
      </c>
      <c r="G2096" s="201">
        <v>0</v>
      </c>
      <c r="H2096" s="201">
        <v>0.5</v>
      </c>
      <c r="I2096" s="201">
        <f t="shared" si="117"/>
        <v>0</v>
      </c>
      <c r="J2096" s="197"/>
    </row>
    <row r="2097" spans="1:10" ht="12.75" customHeight="1">
      <c r="A2097" s="201"/>
      <c r="B2097" s="202"/>
      <c r="C2097" s="201"/>
      <c r="D2097" s="201"/>
      <c r="E2097" s="202"/>
      <c r="F2097" s="204" t="s">
        <v>722</v>
      </c>
      <c r="G2097" s="201">
        <v>0</v>
      </c>
      <c r="H2097" s="201">
        <v>0.25</v>
      </c>
      <c r="I2097" s="201">
        <f t="shared" si="117"/>
        <v>0</v>
      </c>
      <c r="J2097" s="197"/>
    </row>
    <row r="2098" spans="1:10" ht="12.75" customHeight="1">
      <c r="A2098" s="201"/>
      <c r="B2098" s="202"/>
      <c r="C2098" s="201"/>
      <c r="D2098" s="201"/>
      <c r="E2098" s="202"/>
      <c r="F2098" s="204" t="s">
        <v>723</v>
      </c>
      <c r="G2098" s="201">
        <v>380</v>
      </c>
      <c r="H2098" s="201">
        <v>0.01</v>
      </c>
      <c r="I2098" s="201">
        <f t="shared" si="117"/>
        <v>3.8000000000000006E-2</v>
      </c>
      <c r="J2098" s="197"/>
    </row>
    <row r="2099" spans="1:10" ht="12.75" customHeight="1">
      <c r="A2099" s="206"/>
      <c r="B2099" s="206"/>
      <c r="C2099" s="206"/>
      <c r="D2099" s="206"/>
      <c r="E2099" s="206"/>
      <c r="F2099" s="208"/>
      <c r="G2099" s="206"/>
      <c r="H2099" s="206"/>
      <c r="I2099" s="206"/>
      <c r="J2099" s="197"/>
    </row>
    <row r="2100" spans="1:10" ht="12.75" customHeight="1">
      <c r="A2100" s="206"/>
      <c r="B2100" s="206"/>
      <c r="C2100" s="206"/>
      <c r="D2100" s="206"/>
      <c r="E2100" s="206"/>
      <c r="F2100" s="208"/>
      <c r="G2100" s="206"/>
      <c r="H2100" s="206"/>
      <c r="I2100" s="206"/>
      <c r="J2100" s="197"/>
    </row>
    <row r="2101" spans="1:10" ht="12.75" customHeight="1">
      <c r="A2101" s="201">
        <v>12</v>
      </c>
      <c r="B2101" s="202" t="s">
        <v>240</v>
      </c>
      <c r="C2101" s="201" t="s">
        <v>714</v>
      </c>
      <c r="D2101" s="201" t="s">
        <v>733</v>
      </c>
      <c r="E2101" s="209" t="s">
        <v>1098</v>
      </c>
      <c r="F2101" s="203" t="s">
        <v>717</v>
      </c>
      <c r="G2101" s="201">
        <v>0</v>
      </c>
      <c r="H2101" s="201">
        <v>7.5</v>
      </c>
      <c r="I2101" s="201">
        <f t="shared" ref="I2101:I2107" si="118">(G2101*H2101)/100</f>
        <v>0</v>
      </c>
      <c r="J2101" s="197"/>
    </row>
    <row r="2102" spans="1:10" ht="12.75" customHeight="1">
      <c r="A2102" s="201"/>
      <c r="B2102" s="202"/>
      <c r="C2102" s="201"/>
      <c r="D2102" s="201"/>
      <c r="E2102" s="202"/>
      <c r="F2102" s="204" t="s">
        <v>718</v>
      </c>
      <c r="G2102" s="201">
        <v>0</v>
      </c>
      <c r="H2102" s="201">
        <v>0.01</v>
      </c>
      <c r="I2102" s="201">
        <f t="shared" si="118"/>
        <v>0</v>
      </c>
      <c r="J2102" s="197"/>
    </row>
    <row r="2103" spans="1:10" ht="12.75" customHeight="1">
      <c r="A2103" s="201"/>
      <c r="B2103" s="202"/>
      <c r="C2103" s="201"/>
      <c r="D2103" s="201"/>
      <c r="E2103" s="202"/>
      <c r="F2103" s="204" t="s">
        <v>719</v>
      </c>
      <c r="G2103" s="201">
        <v>0</v>
      </c>
      <c r="H2103" s="201">
        <v>7.5</v>
      </c>
      <c r="I2103" s="201">
        <f t="shared" si="118"/>
        <v>0</v>
      </c>
      <c r="J2103" s="197"/>
    </row>
    <row r="2104" spans="1:10" ht="12.75" customHeight="1">
      <c r="A2104" s="201"/>
      <c r="B2104" s="202"/>
      <c r="C2104" s="201"/>
      <c r="D2104" s="201"/>
      <c r="E2104" s="202"/>
      <c r="F2104" s="204" t="s">
        <v>720</v>
      </c>
      <c r="G2104" s="201">
        <v>0</v>
      </c>
      <c r="H2104" s="201">
        <v>0.5</v>
      </c>
      <c r="I2104" s="201">
        <f t="shared" si="118"/>
        <v>0</v>
      </c>
      <c r="J2104" s="197"/>
    </row>
    <row r="2105" spans="1:10" ht="12.75" customHeight="1">
      <c r="A2105" s="201"/>
      <c r="B2105" s="202"/>
      <c r="C2105" s="201"/>
      <c r="D2105" s="201"/>
      <c r="E2105" s="202"/>
      <c r="F2105" s="204" t="s">
        <v>721</v>
      </c>
      <c r="G2105" s="201">
        <v>0</v>
      </c>
      <c r="H2105" s="201">
        <v>0.5</v>
      </c>
      <c r="I2105" s="201">
        <f t="shared" si="118"/>
        <v>0</v>
      </c>
      <c r="J2105" s="197"/>
    </row>
    <row r="2106" spans="1:10" ht="12.75" customHeight="1">
      <c r="A2106" s="201"/>
      <c r="B2106" s="202"/>
      <c r="C2106" s="201"/>
      <c r="D2106" s="201"/>
      <c r="E2106" s="202"/>
      <c r="F2106" s="204" t="s">
        <v>722</v>
      </c>
      <c r="G2106" s="201">
        <v>0</v>
      </c>
      <c r="H2106" s="201">
        <v>0.25</v>
      </c>
      <c r="I2106" s="201">
        <f t="shared" si="118"/>
        <v>0</v>
      </c>
      <c r="J2106" s="197"/>
    </row>
    <row r="2107" spans="1:10" ht="12.75" customHeight="1">
      <c r="A2107" s="201"/>
      <c r="B2107" s="202"/>
      <c r="C2107" s="201"/>
      <c r="D2107" s="201"/>
      <c r="E2107" s="202"/>
      <c r="F2107" s="204" t="s">
        <v>723</v>
      </c>
      <c r="G2107" s="201">
        <f>250+400</f>
        <v>650</v>
      </c>
      <c r="H2107" s="201">
        <v>0.01</v>
      </c>
      <c r="I2107" s="201">
        <f t="shared" si="118"/>
        <v>6.5000000000000002E-2</v>
      </c>
      <c r="J2107" s="197"/>
    </row>
    <row r="2108" spans="1:10" ht="12.75" customHeight="1">
      <c r="A2108" s="206"/>
      <c r="B2108" s="206"/>
      <c r="C2108" s="206"/>
      <c r="D2108" s="206"/>
      <c r="E2108" s="206"/>
      <c r="F2108" s="208"/>
      <c r="G2108" s="206"/>
      <c r="H2108" s="206"/>
      <c r="I2108" s="206"/>
      <c r="J2108" s="197"/>
    </row>
    <row r="2109" spans="1:10" ht="12.75" customHeight="1">
      <c r="A2109" s="206"/>
      <c r="B2109" s="206"/>
      <c r="C2109" s="206"/>
      <c r="D2109" s="206"/>
      <c r="E2109" s="206"/>
      <c r="F2109" s="208"/>
      <c r="G2109" s="206"/>
      <c r="H2109" s="206"/>
      <c r="I2109" s="206"/>
      <c r="J2109" s="197"/>
    </row>
    <row r="2110" spans="1:10" ht="12.75" customHeight="1">
      <c r="A2110" s="201">
        <v>13</v>
      </c>
      <c r="B2110" s="202" t="s">
        <v>240</v>
      </c>
      <c r="C2110" s="201" t="s">
        <v>714</v>
      </c>
      <c r="D2110" s="201" t="s">
        <v>733</v>
      </c>
      <c r="E2110" s="209" t="s">
        <v>1099</v>
      </c>
      <c r="F2110" s="203" t="s">
        <v>717</v>
      </c>
      <c r="G2110" s="201">
        <v>0</v>
      </c>
      <c r="H2110" s="201">
        <v>7.5</v>
      </c>
      <c r="I2110" s="201">
        <f t="shared" ref="I2110:I2116" si="119">(G2110*H2110)/100</f>
        <v>0</v>
      </c>
      <c r="J2110" s="197"/>
    </row>
    <row r="2111" spans="1:10" ht="12.75" customHeight="1">
      <c r="A2111" s="201"/>
      <c r="B2111" s="202"/>
      <c r="C2111" s="201"/>
      <c r="D2111" s="201"/>
      <c r="E2111" s="202"/>
      <c r="F2111" s="204" t="s">
        <v>718</v>
      </c>
      <c r="G2111" s="201">
        <v>1</v>
      </c>
      <c r="H2111" s="201">
        <v>0.01</v>
      </c>
      <c r="I2111" s="201">
        <f t="shared" si="119"/>
        <v>1E-4</v>
      </c>
      <c r="J2111" s="197"/>
    </row>
    <row r="2112" spans="1:10" ht="12.75" customHeight="1">
      <c r="A2112" s="201"/>
      <c r="B2112" s="202"/>
      <c r="C2112" s="201"/>
      <c r="D2112" s="201"/>
      <c r="E2112" s="202"/>
      <c r="F2112" s="204" t="s">
        <v>719</v>
      </c>
      <c r="G2112" s="201">
        <v>0</v>
      </c>
      <c r="H2112" s="201">
        <v>7.5</v>
      </c>
      <c r="I2112" s="201">
        <f t="shared" si="119"/>
        <v>0</v>
      </c>
      <c r="J2112" s="197"/>
    </row>
    <row r="2113" spans="1:10" ht="12.75" customHeight="1">
      <c r="A2113" s="201"/>
      <c r="B2113" s="202"/>
      <c r="C2113" s="201"/>
      <c r="D2113" s="201"/>
      <c r="E2113" s="202"/>
      <c r="F2113" s="204" t="s">
        <v>720</v>
      </c>
      <c r="G2113" s="201">
        <v>0</v>
      </c>
      <c r="H2113" s="201">
        <v>0.5</v>
      </c>
      <c r="I2113" s="201">
        <f t="shared" si="119"/>
        <v>0</v>
      </c>
      <c r="J2113" s="197"/>
    </row>
    <row r="2114" spans="1:10" ht="12.75" customHeight="1">
      <c r="A2114" s="201"/>
      <c r="B2114" s="202"/>
      <c r="C2114" s="201"/>
      <c r="D2114" s="201"/>
      <c r="E2114" s="202"/>
      <c r="F2114" s="204" t="s">
        <v>721</v>
      </c>
      <c r="G2114" s="201">
        <v>0</v>
      </c>
      <c r="H2114" s="201">
        <v>0.5</v>
      </c>
      <c r="I2114" s="201">
        <f t="shared" si="119"/>
        <v>0</v>
      </c>
      <c r="J2114" s="197"/>
    </row>
    <row r="2115" spans="1:10" ht="12.75" customHeight="1">
      <c r="A2115" s="201"/>
      <c r="B2115" s="202"/>
      <c r="C2115" s="201"/>
      <c r="D2115" s="201"/>
      <c r="E2115" s="202"/>
      <c r="F2115" s="204" t="s">
        <v>722</v>
      </c>
      <c r="G2115" s="201">
        <v>0</v>
      </c>
      <c r="H2115" s="201">
        <v>0.25</v>
      </c>
      <c r="I2115" s="201">
        <f t="shared" si="119"/>
        <v>0</v>
      </c>
      <c r="J2115" s="197"/>
    </row>
    <row r="2116" spans="1:10" ht="12.75" customHeight="1">
      <c r="A2116" s="201"/>
      <c r="B2116" s="202"/>
      <c r="C2116" s="201"/>
      <c r="D2116" s="201"/>
      <c r="E2116" s="202"/>
      <c r="F2116" s="204" t="s">
        <v>723</v>
      </c>
      <c r="G2116" s="201">
        <f>200+525</f>
        <v>725</v>
      </c>
      <c r="H2116" s="201">
        <v>0.01</v>
      </c>
      <c r="I2116" s="201">
        <f t="shared" si="119"/>
        <v>7.2499999999999995E-2</v>
      </c>
      <c r="J2116" s="197"/>
    </row>
    <row r="2117" spans="1:10" ht="12.75" customHeight="1">
      <c r="A2117" s="206"/>
      <c r="B2117" s="206"/>
      <c r="C2117" s="206"/>
      <c r="D2117" s="206"/>
      <c r="E2117" s="206"/>
      <c r="F2117" s="208"/>
      <c r="G2117" s="206"/>
      <c r="H2117" s="206"/>
      <c r="I2117" s="206"/>
      <c r="J2117" s="197"/>
    </row>
    <row r="2118" spans="1:10" ht="12.75" customHeight="1">
      <c r="A2118" s="206"/>
      <c r="B2118" s="206"/>
      <c r="C2118" s="206"/>
      <c r="D2118" s="206"/>
      <c r="E2118" s="206"/>
      <c r="F2118" s="208"/>
      <c r="G2118" s="206"/>
      <c r="H2118" s="206"/>
      <c r="I2118" s="206"/>
      <c r="J2118" s="197"/>
    </row>
    <row r="2119" spans="1:10" ht="12.75" customHeight="1">
      <c r="A2119" s="201">
        <v>14</v>
      </c>
      <c r="B2119" s="202" t="s">
        <v>240</v>
      </c>
      <c r="C2119" s="201" t="s">
        <v>714</v>
      </c>
      <c r="D2119" s="201" t="s">
        <v>733</v>
      </c>
      <c r="E2119" s="209" t="s">
        <v>1100</v>
      </c>
      <c r="F2119" s="203" t="s">
        <v>717</v>
      </c>
      <c r="G2119" s="201">
        <v>0</v>
      </c>
      <c r="H2119" s="201">
        <v>7.5</v>
      </c>
      <c r="I2119" s="201">
        <f t="shared" ref="I2119:I2125" si="120">(G2119*H2119)/100</f>
        <v>0</v>
      </c>
      <c r="J2119" s="197"/>
    </row>
    <row r="2120" spans="1:10" ht="12.75" customHeight="1">
      <c r="A2120" s="201"/>
      <c r="B2120" s="202"/>
      <c r="C2120" s="201"/>
      <c r="D2120" s="201"/>
      <c r="E2120" s="202"/>
      <c r="F2120" s="204" t="s">
        <v>718</v>
      </c>
      <c r="G2120" s="201">
        <v>1</v>
      </c>
      <c r="H2120" s="201">
        <v>0.01</v>
      </c>
      <c r="I2120" s="201">
        <f t="shared" si="120"/>
        <v>1E-4</v>
      </c>
      <c r="J2120" s="197"/>
    </row>
    <row r="2121" spans="1:10" ht="12.75" customHeight="1">
      <c r="A2121" s="201"/>
      <c r="B2121" s="202"/>
      <c r="C2121" s="201"/>
      <c r="D2121" s="201"/>
      <c r="E2121" s="202"/>
      <c r="F2121" s="204" t="s">
        <v>719</v>
      </c>
      <c r="G2121" s="201">
        <v>0</v>
      </c>
      <c r="H2121" s="201">
        <v>7.5</v>
      </c>
      <c r="I2121" s="201">
        <f t="shared" si="120"/>
        <v>0</v>
      </c>
      <c r="J2121" s="197"/>
    </row>
    <row r="2122" spans="1:10" ht="12.75" customHeight="1">
      <c r="A2122" s="201"/>
      <c r="B2122" s="202"/>
      <c r="C2122" s="201"/>
      <c r="D2122" s="201"/>
      <c r="E2122" s="202"/>
      <c r="F2122" s="204" t="s">
        <v>720</v>
      </c>
      <c r="G2122" s="201">
        <v>0</v>
      </c>
      <c r="H2122" s="201">
        <v>0.5</v>
      </c>
      <c r="I2122" s="201">
        <f t="shared" si="120"/>
        <v>0</v>
      </c>
      <c r="J2122" s="197"/>
    </row>
    <row r="2123" spans="1:10" ht="12.75" customHeight="1">
      <c r="A2123" s="201"/>
      <c r="B2123" s="202"/>
      <c r="C2123" s="201"/>
      <c r="D2123" s="201"/>
      <c r="E2123" s="202"/>
      <c r="F2123" s="204" t="s">
        <v>721</v>
      </c>
      <c r="G2123" s="201">
        <v>0</v>
      </c>
      <c r="H2123" s="201">
        <v>0.5</v>
      </c>
      <c r="I2123" s="201">
        <f t="shared" si="120"/>
        <v>0</v>
      </c>
      <c r="J2123" s="197"/>
    </row>
    <row r="2124" spans="1:10" ht="12.75" customHeight="1">
      <c r="A2124" s="201"/>
      <c r="B2124" s="202"/>
      <c r="C2124" s="201"/>
      <c r="D2124" s="201"/>
      <c r="E2124" s="202"/>
      <c r="F2124" s="204" t="s">
        <v>722</v>
      </c>
      <c r="G2124" s="201">
        <v>0</v>
      </c>
      <c r="H2124" s="201">
        <v>0.25</v>
      </c>
      <c r="I2124" s="201">
        <f t="shared" si="120"/>
        <v>0</v>
      </c>
      <c r="J2124" s="197"/>
    </row>
    <row r="2125" spans="1:10" ht="12.75" customHeight="1">
      <c r="A2125" s="201"/>
      <c r="B2125" s="202"/>
      <c r="C2125" s="201"/>
      <c r="D2125" s="201"/>
      <c r="E2125" s="202"/>
      <c r="F2125" s="204" t="s">
        <v>723</v>
      </c>
      <c r="G2125" s="201">
        <v>550</v>
      </c>
      <c r="H2125" s="201">
        <v>0.01</v>
      </c>
      <c r="I2125" s="201">
        <f t="shared" si="120"/>
        <v>5.5E-2</v>
      </c>
      <c r="J2125" s="197"/>
    </row>
    <row r="2126" spans="1:10" ht="12.75" customHeight="1">
      <c r="A2126" s="206"/>
      <c r="B2126" s="206"/>
      <c r="C2126" s="206"/>
      <c r="D2126" s="206"/>
      <c r="E2126" s="206"/>
      <c r="F2126" s="208"/>
      <c r="G2126" s="206"/>
      <c r="H2126" s="206"/>
      <c r="I2126" s="206"/>
      <c r="J2126" s="197"/>
    </row>
    <row r="2127" spans="1:10" ht="12.75" customHeight="1">
      <c r="A2127" s="206"/>
      <c r="B2127" s="206"/>
      <c r="C2127" s="206"/>
      <c r="D2127" s="206"/>
      <c r="E2127" s="206"/>
      <c r="F2127" s="208"/>
      <c r="G2127" s="206"/>
      <c r="H2127" s="206"/>
      <c r="I2127" s="206"/>
      <c r="J2127" s="197"/>
    </row>
    <row r="2128" spans="1:10" ht="12.75" customHeight="1">
      <c r="A2128" s="201">
        <v>15</v>
      </c>
      <c r="B2128" s="202" t="s">
        <v>240</v>
      </c>
      <c r="C2128" s="201" t="s">
        <v>714</v>
      </c>
      <c r="D2128" s="201" t="s">
        <v>733</v>
      </c>
      <c r="E2128" s="209" t="s">
        <v>1101</v>
      </c>
      <c r="F2128" s="203" t="s">
        <v>717</v>
      </c>
      <c r="G2128" s="201">
        <v>0</v>
      </c>
      <c r="H2128" s="201">
        <v>7.5</v>
      </c>
      <c r="I2128" s="201">
        <f t="shared" ref="I2128:I2134" si="121">(G2128*H2128)/100</f>
        <v>0</v>
      </c>
      <c r="J2128" s="197"/>
    </row>
    <row r="2129" spans="1:10" ht="12.75" customHeight="1">
      <c r="A2129" s="201"/>
      <c r="B2129" s="202"/>
      <c r="C2129" s="201"/>
      <c r="D2129" s="201"/>
      <c r="E2129" s="202"/>
      <c r="F2129" s="204" t="s">
        <v>718</v>
      </c>
      <c r="G2129" s="201">
        <v>0</v>
      </c>
      <c r="H2129" s="201">
        <v>0.01</v>
      </c>
      <c r="I2129" s="201">
        <f t="shared" si="121"/>
        <v>0</v>
      </c>
      <c r="J2129" s="197"/>
    </row>
    <row r="2130" spans="1:10" ht="12.75" customHeight="1">
      <c r="A2130" s="201"/>
      <c r="B2130" s="202"/>
      <c r="C2130" s="201"/>
      <c r="D2130" s="201"/>
      <c r="E2130" s="202"/>
      <c r="F2130" s="204" t="s">
        <v>719</v>
      </c>
      <c r="G2130" s="201">
        <v>0</v>
      </c>
      <c r="H2130" s="201">
        <v>7.5</v>
      </c>
      <c r="I2130" s="201">
        <f t="shared" si="121"/>
        <v>0</v>
      </c>
      <c r="J2130" s="197"/>
    </row>
    <row r="2131" spans="1:10" ht="12.75" customHeight="1">
      <c r="A2131" s="201"/>
      <c r="B2131" s="202"/>
      <c r="C2131" s="201"/>
      <c r="D2131" s="201"/>
      <c r="E2131" s="202"/>
      <c r="F2131" s="204" t="s">
        <v>720</v>
      </c>
      <c r="G2131" s="201">
        <v>0</v>
      </c>
      <c r="H2131" s="201">
        <v>0.5</v>
      </c>
      <c r="I2131" s="201">
        <f t="shared" si="121"/>
        <v>0</v>
      </c>
      <c r="J2131" s="197"/>
    </row>
    <row r="2132" spans="1:10" ht="12.75" customHeight="1">
      <c r="A2132" s="201"/>
      <c r="B2132" s="202"/>
      <c r="C2132" s="201"/>
      <c r="D2132" s="201"/>
      <c r="E2132" s="202"/>
      <c r="F2132" s="204" t="s">
        <v>721</v>
      </c>
      <c r="G2132" s="201">
        <v>0</v>
      </c>
      <c r="H2132" s="201">
        <v>0.5</v>
      </c>
      <c r="I2132" s="201">
        <f t="shared" si="121"/>
        <v>0</v>
      </c>
      <c r="J2132" s="197"/>
    </row>
    <row r="2133" spans="1:10" ht="12.75" customHeight="1">
      <c r="A2133" s="201"/>
      <c r="B2133" s="202"/>
      <c r="C2133" s="201"/>
      <c r="D2133" s="201"/>
      <c r="E2133" s="202"/>
      <c r="F2133" s="204" t="s">
        <v>722</v>
      </c>
      <c r="G2133" s="201">
        <v>0</v>
      </c>
      <c r="H2133" s="201">
        <v>0.25</v>
      </c>
      <c r="I2133" s="201">
        <f t="shared" si="121"/>
        <v>0</v>
      </c>
      <c r="J2133" s="197"/>
    </row>
    <row r="2134" spans="1:10" ht="12.75" customHeight="1">
      <c r="A2134" s="201"/>
      <c r="B2134" s="202"/>
      <c r="C2134" s="201"/>
      <c r="D2134" s="201"/>
      <c r="E2134" s="202"/>
      <c r="F2134" s="204" t="s">
        <v>723</v>
      </c>
      <c r="G2134" s="201">
        <v>300</v>
      </c>
      <c r="H2134" s="201">
        <v>0.01</v>
      </c>
      <c r="I2134" s="201">
        <f t="shared" si="121"/>
        <v>0.03</v>
      </c>
      <c r="J2134" s="197"/>
    </row>
    <row r="2135" spans="1:10" ht="12.75" customHeight="1">
      <c r="A2135" s="206"/>
      <c r="B2135" s="206"/>
      <c r="C2135" s="206"/>
      <c r="D2135" s="206"/>
      <c r="E2135" s="206"/>
      <c r="F2135" s="208"/>
      <c r="G2135" s="206"/>
      <c r="H2135" s="206"/>
      <c r="I2135" s="206"/>
      <c r="J2135" s="197"/>
    </row>
    <row r="2136" spans="1:10" ht="12.75" customHeight="1">
      <c r="A2136" s="206"/>
      <c r="B2136" s="206"/>
      <c r="C2136" s="206"/>
      <c r="D2136" s="206"/>
      <c r="E2136" s="206"/>
      <c r="F2136" s="208"/>
      <c r="G2136" s="206"/>
      <c r="H2136" s="206"/>
      <c r="I2136" s="206"/>
      <c r="J2136" s="197"/>
    </row>
    <row r="2137" spans="1:10" ht="12.75" customHeight="1">
      <c r="A2137" s="201">
        <v>16</v>
      </c>
      <c r="B2137" s="202" t="s">
        <v>240</v>
      </c>
      <c r="C2137" s="201" t="s">
        <v>714</v>
      </c>
      <c r="D2137" s="201" t="s">
        <v>733</v>
      </c>
      <c r="E2137" s="209" t="s">
        <v>1102</v>
      </c>
      <c r="F2137" s="203" t="s">
        <v>717</v>
      </c>
      <c r="G2137" s="201">
        <v>0</v>
      </c>
      <c r="H2137" s="201">
        <v>7.5</v>
      </c>
      <c r="I2137" s="201">
        <f t="shared" ref="I2137:I2143" si="122">(G2137*H2137)/100</f>
        <v>0</v>
      </c>
      <c r="J2137" s="197"/>
    </row>
    <row r="2138" spans="1:10" ht="12.75" customHeight="1">
      <c r="A2138" s="201"/>
      <c r="B2138" s="202"/>
      <c r="C2138" s="201"/>
      <c r="D2138" s="201"/>
      <c r="E2138" s="202"/>
      <c r="F2138" s="204" t="s">
        <v>718</v>
      </c>
      <c r="G2138" s="201">
        <v>1</v>
      </c>
      <c r="H2138" s="201">
        <v>0.01</v>
      </c>
      <c r="I2138" s="201">
        <f t="shared" si="122"/>
        <v>1E-4</v>
      </c>
      <c r="J2138" s="197"/>
    </row>
    <row r="2139" spans="1:10" ht="12.75" customHeight="1">
      <c r="A2139" s="201"/>
      <c r="B2139" s="202"/>
      <c r="C2139" s="201"/>
      <c r="D2139" s="201"/>
      <c r="E2139" s="202"/>
      <c r="F2139" s="204" t="s">
        <v>719</v>
      </c>
      <c r="G2139" s="201">
        <v>0</v>
      </c>
      <c r="H2139" s="201">
        <v>7.5</v>
      </c>
      <c r="I2139" s="201">
        <f t="shared" si="122"/>
        <v>0</v>
      </c>
      <c r="J2139" s="197"/>
    </row>
    <row r="2140" spans="1:10" ht="12.75" customHeight="1">
      <c r="A2140" s="201"/>
      <c r="B2140" s="202"/>
      <c r="C2140" s="201"/>
      <c r="D2140" s="201"/>
      <c r="E2140" s="202"/>
      <c r="F2140" s="204" t="s">
        <v>720</v>
      </c>
      <c r="G2140" s="201">
        <v>0</v>
      </c>
      <c r="H2140" s="201">
        <v>0.5</v>
      </c>
      <c r="I2140" s="201">
        <f t="shared" si="122"/>
        <v>0</v>
      </c>
      <c r="J2140" s="197"/>
    </row>
    <row r="2141" spans="1:10" ht="12.75" customHeight="1">
      <c r="A2141" s="201"/>
      <c r="B2141" s="202"/>
      <c r="C2141" s="201"/>
      <c r="D2141" s="201"/>
      <c r="E2141" s="202"/>
      <c r="F2141" s="204" t="s">
        <v>721</v>
      </c>
      <c r="G2141" s="201">
        <v>0</v>
      </c>
      <c r="H2141" s="201">
        <v>0.5</v>
      </c>
      <c r="I2141" s="201">
        <f t="shared" si="122"/>
        <v>0</v>
      </c>
      <c r="J2141" s="197"/>
    </row>
    <row r="2142" spans="1:10" ht="12.75" customHeight="1">
      <c r="A2142" s="201"/>
      <c r="B2142" s="202"/>
      <c r="C2142" s="201"/>
      <c r="D2142" s="201"/>
      <c r="E2142" s="202"/>
      <c r="F2142" s="204" t="s">
        <v>722</v>
      </c>
      <c r="G2142" s="201">
        <v>0</v>
      </c>
      <c r="H2142" s="201">
        <v>0.25</v>
      </c>
      <c r="I2142" s="201">
        <f t="shared" si="122"/>
        <v>0</v>
      </c>
      <c r="J2142" s="197"/>
    </row>
    <row r="2143" spans="1:10" ht="12.75" customHeight="1">
      <c r="A2143" s="201"/>
      <c r="B2143" s="202"/>
      <c r="C2143" s="201"/>
      <c r="D2143" s="201"/>
      <c r="E2143" s="202"/>
      <c r="F2143" s="204" t="s">
        <v>723</v>
      </c>
      <c r="G2143" s="201">
        <f>210+550</f>
        <v>760</v>
      </c>
      <c r="H2143" s="201">
        <v>0.01</v>
      </c>
      <c r="I2143" s="201">
        <f t="shared" si="122"/>
        <v>7.6000000000000012E-2</v>
      </c>
      <c r="J2143" s="197"/>
    </row>
    <row r="2144" spans="1:10" ht="12.75" customHeight="1">
      <c r="A2144" s="206"/>
      <c r="B2144" s="206"/>
      <c r="C2144" s="206"/>
      <c r="D2144" s="206"/>
      <c r="E2144" s="206"/>
      <c r="F2144" s="208"/>
      <c r="G2144" s="206"/>
      <c r="H2144" s="206"/>
      <c r="I2144" s="206"/>
      <c r="J2144" s="197"/>
    </row>
    <row r="2145" spans="1:10" ht="12.75" customHeight="1">
      <c r="A2145" s="206"/>
      <c r="B2145" s="206"/>
      <c r="C2145" s="206"/>
      <c r="D2145" s="206"/>
      <c r="E2145" s="206"/>
      <c r="F2145" s="208"/>
      <c r="G2145" s="206"/>
      <c r="H2145" s="206"/>
      <c r="I2145" s="206"/>
      <c r="J2145" s="197"/>
    </row>
    <row r="2146" spans="1:10" ht="12.75" customHeight="1">
      <c r="A2146" s="206"/>
      <c r="B2146" s="206"/>
      <c r="C2146" s="206"/>
      <c r="D2146" s="206"/>
      <c r="E2146" s="206"/>
      <c r="F2146" s="208"/>
      <c r="G2146" s="206"/>
      <c r="H2146" s="206"/>
      <c r="I2146" s="206"/>
      <c r="J2146" s="197"/>
    </row>
    <row r="2147" spans="1:10" ht="12.75" customHeight="1">
      <c r="A2147" s="206"/>
      <c r="B2147" s="206"/>
      <c r="C2147" s="206"/>
      <c r="D2147" s="206"/>
      <c r="E2147" s="206"/>
      <c r="F2147" s="208"/>
      <c r="G2147" s="206"/>
      <c r="H2147" s="206"/>
      <c r="I2147" s="206"/>
      <c r="J2147" s="197"/>
    </row>
    <row r="2148" spans="1:10" ht="12.75" customHeight="1">
      <c r="A2148" s="201">
        <v>17</v>
      </c>
      <c r="B2148" s="202" t="s">
        <v>240</v>
      </c>
      <c r="C2148" s="201" t="s">
        <v>714</v>
      </c>
      <c r="D2148" s="201" t="s">
        <v>733</v>
      </c>
      <c r="E2148" s="209" t="s">
        <v>1103</v>
      </c>
      <c r="F2148" s="203" t="s">
        <v>717</v>
      </c>
      <c r="G2148" s="201">
        <v>0</v>
      </c>
      <c r="H2148" s="201">
        <v>7.5</v>
      </c>
      <c r="I2148" s="201">
        <f t="shared" ref="I2148:I2154" si="123">(G2148*H2148)/100</f>
        <v>0</v>
      </c>
      <c r="J2148" s="197"/>
    </row>
    <row r="2149" spans="1:10" ht="12.75" customHeight="1">
      <c r="A2149" s="201"/>
      <c r="B2149" s="202"/>
      <c r="C2149" s="201"/>
      <c r="D2149" s="201"/>
      <c r="E2149" s="202"/>
      <c r="F2149" s="204" t="s">
        <v>718</v>
      </c>
      <c r="G2149" s="201">
        <v>1</v>
      </c>
      <c r="H2149" s="201">
        <v>0.01</v>
      </c>
      <c r="I2149" s="201">
        <f t="shared" si="123"/>
        <v>1E-4</v>
      </c>
      <c r="J2149" s="197"/>
    </row>
    <row r="2150" spans="1:10" ht="12.75" customHeight="1">
      <c r="A2150" s="201"/>
      <c r="B2150" s="202"/>
      <c r="C2150" s="201"/>
      <c r="D2150" s="201"/>
      <c r="E2150" s="202"/>
      <c r="F2150" s="204" t="s">
        <v>719</v>
      </c>
      <c r="G2150" s="201">
        <v>0</v>
      </c>
      <c r="H2150" s="201">
        <v>7.5</v>
      </c>
      <c r="I2150" s="201">
        <f t="shared" si="123"/>
        <v>0</v>
      </c>
      <c r="J2150" s="197"/>
    </row>
    <row r="2151" spans="1:10" ht="12.75" customHeight="1">
      <c r="A2151" s="201"/>
      <c r="B2151" s="202"/>
      <c r="C2151" s="201"/>
      <c r="D2151" s="201"/>
      <c r="E2151" s="202"/>
      <c r="F2151" s="204" t="s">
        <v>720</v>
      </c>
      <c r="G2151" s="201">
        <v>0</v>
      </c>
      <c r="H2151" s="201">
        <v>0.5</v>
      </c>
      <c r="I2151" s="201">
        <f t="shared" si="123"/>
        <v>0</v>
      </c>
      <c r="J2151" s="197"/>
    </row>
    <row r="2152" spans="1:10" ht="12.75" customHeight="1">
      <c r="A2152" s="201"/>
      <c r="B2152" s="202"/>
      <c r="C2152" s="201"/>
      <c r="D2152" s="201"/>
      <c r="E2152" s="202"/>
      <c r="F2152" s="204" t="s">
        <v>721</v>
      </c>
      <c r="G2152" s="201">
        <v>0</v>
      </c>
      <c r="H2152" s="201">
        <v>0.5</v>
      </c>
      <c r="I2152" s="201">
        <f t="shared" si="123"/>
        <v>0</v>
      </c>
      <c r="J2152" s="197"/>
    </row>
    <row r="2153" spans="1:10" ht="12.75" customHeight="1">
      <c r="A2153" s="201"/>
      <c r="B2153" s="202"/>
      <c r="C2153" s="201"/>
      <c r="D2153" s="201"/>
      <c r="E2153" s="202"/>
      <c r="F2153" s="204" t="s">
        <v>722</v>
      </c>
      <c r="G2153" s="201">
        <v>0</v>
      </c>
      <c r="H2153" s="201">
        <v>0.25</v>
      </c>
      <c r="I2153" s="201">
        <f t="shared" si="123"/>
        <v>0</v>
      </c>
      <c r="J2153" s="197"/>
    </row>
    <row r="2154" spans="1:10" ht="12.75" customHeight="1">
      <c r="A2154" s="201"/>
      <c r="B2154" s="202"/>
      <c r="C2154" s="201"/>
      <c r="D2154" s="201"/>
      <c r="E2154" s="202"/>
      <c r="F2154" s="204" t="s">
        <v>723</v>
      </c>
      <c r="G2154" s="201">
        <v>860</v>
      </c>
      <c r="H2154" s="201">
        <v>0.01</v>
      </c>
      <c r="I2154" s="201">
        <f t="shared" si="123"/>
        <v>8.5999999999999993E-2</v>
      </c>
      <c r="J2154" s="197"/>
    </row>
    <row r="2155" spans="1:10" ht="12.75" customHeight="1">
      <c r="A2155" s="206"/>
      <c r="B2155" s="206"/>
      <c r="C2155" s="206"/>
      <c r="D2155" s="206"/>
      <c r="E2155" s="206"/>
      <c r="F2155" s="208"/>
      <c r="G2155" s="206"/>
      <c r="H2155" s="206"/>
      <c r="I2155" s="206"/>
      <c r="J2155" s="197"/>
    </row>
    <row r="2156" spans="1:10" ht="12.75" customHeight="1">
      <c r="A2156" s="206"/>
      <c r="B2156" s="206"/>
      <c r="C2156" s="206"/>
      <c r="D2156" s="206"/>
      <c r="E2156" s="206"/>
      <c r="F2156" s="208"/>
      <c r="G2156" s="206"/>
      <c r="H2156" s="206"/>
      <c r="I2156" s="206"/>
      <c r="J2156" s="197"/>
    </row>
    <row r="2157" spans="1:10" ht="12.75" customHeight="1">
      <c r="A2157" s="201">
        <v>18</v>
      </c>
      <c r="B2157" s="202" t="s">
        <v>240</v>
      </c>
      <c r="C2157" s="201" t="s">
        <v>714</v>
      </c>
      <c r="D2157" s="201" t="s">
        <v>733</v>
      </c>
      <c r="E2157" s="209" t="s">
        <v>1104</v>
      </c>
      <c r="F2157" s="203" t="s">
        <v>717</v>
      </c>
      <c r="G2157" s="201">
        <v>0</v>
      </c>
      <c r="H2157" s="201">
        <v>7.5</v>
      </c>
      <c r="I2157" s="201">
        <f t="shared" ref="I2157:I2163" si="124">(G2157*H2157)/100</f>
        <v>0</v>
      </c>
      <c r="J2157" s="197"/>
    </row>
    <row r="2158" spans="1:10" ht="12.75" customHeight="1">
      <c r="A2158" s="201"/>
      <c r="B2158" s="202"/>
      <c r="C2158" s="201"/>
      <c r="D2158" s="201"/>
      <c r="E2158" s="202"/>
      <c r="F2158" s="204" t="s">
        <v>718</v>
      </c>
      <c r="G2158" s="201">
        <v>1</v>
      </c>
      <c r="H2158" s="201">
        <v>0.01</v>
      </c>
      <c r="I2158" s="201">
        <f t="shared" si="124"/>
        <v>1E-4</v>
      </c>
      <c r="J2158" s="197"/>
    </row>
    <row r="2159" spans="1:10" ht="12.75" customHeight="1">
      <c r="A2159" s="201"/>
      <c r="B2159" s="202"/>
      <c r="C2159" s="201"/>
      <c r="D2159" s="201"/>
      <c r="E2159" s="202"/>
      <c r="F2159" s="204" t="s">
        <v>719</v>
      </c>
      <c r="G2159" s="201">
        <v>0</v>
      </c>
      <c r="H2159" s="201">
        <v>7.5</v>
      </c>
      <c r="I2159" s="201">
        <f t="shared" si="124"/>
        <v>0</v>
      </c>
      <c r="J2159" s="197"/>
    </row>
    <row r="2160" spans="1:10" ht="12.75" customHeight="1">
      <c r="A2160" s="201"/>
      <c r="B2160" s="202"/>
      <c r="C2160" s="201"/>
      <c r="D2160" s="201"/>
      <c r="E2160" s="202"/>
      <c r="F2160" s="204" t="s">
        <v>720</v>
      </c>
      <c r="G2160" s="201">
        <v>0</v>
      </c>
      <c r="H2160" s="201">
        <v>0.5</v>
      </c>
      <c r="I2160" s="201">
        <f t="shared" si="124"/>
        <v>0</v>
      </c>
      <c r="J2160" s="197"/>
    </row>
    <row r="2161" spans="1:10" ht="12.75" customHeight="1">
      <c r="A2161" s="201"/>
      <c r="B2161" s="202"/>
      <c r="C2161" s="201"/>
      <c r="D2161" s="201"/>
      <c r="E2161" s="202"/>
      <c r="F2161" s="204" t="s">
        <v>721</v>
      </c>
      <c r="G2161" s="201">
        <v>0</v>
      </c>
      <c r="H2161" s="201">
        <v>0.5</v>
      </c>
      <c r="I2161" s="201">
        <f t="shared" si="124"/>
        <v>0</v>
      </c>
      <c r="J2161" s="197"/>
    </row>
    <row r="2162" spans="1:10" ht="12.75" customHeight="1">
      <c r="A2162" s="201"/>
      <c r="B2162" s="202"/>
      <c r="C2162" s="201"/>
      <c r="D2162" s="201"/>
      <c r="E2162" s="202"/>
      <c r="F2162" s="204" t="s">
        <v>722</v>
      </c>
      <c r="G2162" s="201">
        <v>0</v>
      </c>
      <c r="H2162" s="201">
        <v>0.25</v>
      </c>
      <c r="I2162" s="201">
        <f t="shared" si="124"/>
        <v>0</v>
      </c>
      <c r="J2162" s="197"/>
    </row>
    <row r="2163" spans="1:10" ht="12.75" customHeight="1">
      <c r="A2163" s="201"/>
      <c r="B2163" s="202"/>
      <c r="C2163" s="201"/>
      <c r="D2163" s="201"/>
      <c r="E2163" s="202"/>
      <c r="F2163" s="204" t="s">
        <v>723</v>
      </c>
      <c r="G2163" s="201">
        <v>870</v>
      </c>
      <c r="H2163" s="201">
        <v>0.01</v>
      </c>
      <c r="I2163" s="201">
        <f t="shared" si="124"/>
        <v>8.7000000000000008E-2</v>
      </c>
      <c r="J2163" s="197"/>
    </row>
    <row r="2164" spans="1:10" ht="12.75" customHeight="1">
      <c r="A2164" s="206"/>
      <c r="B2164" s="206"/>
      <c r="C2164" s="206"/>
      <c r="D2164" s="206"/>
      <c r="E2164" s="206"/>
      <c r="F2164" s="208"/>
      <c r="G2164" s="206"/>
      <c r="H2164" s="206"/>
      <c r="I2164" s="206"/>
      <c r="J2164" s="197"/>
    </row>
    <row r="2165" spans="1:10" ht="12.75" customHeight="1">
      <c r="A2165" s="206"/>
      <c r="B2165" s="206"/>
      <c r="C2165" s="206"/>
      <c r="D2165" s="206"/>
      <c r="E2165" s="206"/>
      <c r="F2165" s="208"/>
      <c r="G2165" s="206"/>
      <c r="H2165" s="206"/>
      <c r="I2165" s="206"/>
      <c r="J2165" s="197"/>
    </row>
    <row r="2166" spans="1:10" ht="12.75" customHeight="1">
      <c r="A2166" s="201">
        <v>19</v>
      </c>
      <c r="B2166" s="202" t="s">
        <v>240</v>
      </c>
      <c r="C2166" s="201" t="s">
        <v>714</v>
      </c>
      <c r="D2166" s="201" t="s">
        <v>733</v>
      </c>
      <c r="E2166" s="209" t="s">
        <v>1105</v>
      </c>
      <c r="F2166" s="203" t="s">
        <v>717</v>
      </c>
      <c r="G2166" s="201">
        <v>0</v>
      </c>
      <c r="H2166" s="201">
        <v>7.5</v>
      </c>
      <c r="I2166" s="201">
        <f t="shared" ref="I2166:I2172" si="125">(G2166*H2166)/100</f>
        <v>0</v>
      </c>
      <c r="J2166" s="197"/>
    </row>
    <row r="2167" spans="1:10" ht="12.75" customHeight="1">
      <c r="A2167" s="201"/>
      <c r="B2167" s="202"/>
      <c r="C2167" s="201"/>
      <c r="D2167" s="201"/>
      <c r="E2167" s="202"/>
      <c r="F2167" s="204" t="s">
        <v>718</v>
      </c>
      <c r="G2167" s="201">
        <v>0</v>
      </c>
      <c r="H2167" s="201">
        <v>0.01</v>
      </c>
      <c r="I2167" s="201">
        <f t="shared" si="125"/>
        <v>0</v>
      </c>
      <c r="J2167" s="197"/>
    </row>
    <row r="2168" spans="1:10" ht="12.75" customHeight="1">
      <c r="A2168" s="201"/>
      <c r="B2168" s="202"/>
      <c r="C2168" s="201"/>
      <c r="D2168" s="201"/>
      <c r="E2168" s="202"/>
      <c r="F2168" s="204" t="s">
        <v>719</v>
      </c>
      <c r="G2168" s="201">
        <v>0</v>
      </c>
      <c r="H2168" s="201">
        <v>7.5</v>
      </c>
      <c r="I2168" s="201">
        <f t="shared" si="125"/>
        <v>0</v>
      </c>
      <c r="J2168" s="197"/>
    </row>
    <row r="2169" spans="1:10" ht="12.75" customHeight="1">
      <c r="A2169" s="201"/>
      <c r="B2169" s="202"/>
      <c r="C2169" s="201"/>
      <c r="D2169" s="201"/>
      <c r="E2169" s="202"/>
      <c r="F2169" s="204" t="s">
        <v>720</v>
      </c>
      <c r="G2169" s="201">
        <v>0</v>
      </c>
      <c r="H2169" s="201">
        <v>0.5</v>
      </c>
      <c r="I2169" s="201">
        <f t="shared" si="125"/>
        <v>0</v>
      </c>
      <c r="J2169" s="197"/>
    </row>
    <row r="2170" spans="1:10" ht="12.75" customHeight="1">
      <c r="A2170" s="201"/>
      <c r="B2170" s="202"/>
      <c r="C2170" s="201"/>
      <c r="D2170" s="201"/>
      <c r="E2170" s="202"/>
      <c r="F2170" s="204" t="s">
        <v>721</v>
      </c>
      <c r="G2170" s="201">
        <v>0</v>
      </c>
      <c r="H2170" s="201">
        <v>0.5</v>
      </c>
      <c r="I2170" s="201">
        <f t="shared" si="125"/>
        <v>0</v>
      </c>
      <c r="J2170" s="197"/>
    </row>
    <row r="2171" spans="1:10" ht="12.75" customHeight="1">
      <c r="A2171" s="201"/>
      <c r="B2171" s="202"/>
      <c r="C2171" s="201"/>
      <c r="D2171" s="201"/>
      <c r="E2171" s="202"/>
      <c r="F2171" s="204" t="s">
        <v>722</v>
      </c>
      <c r="G2171" s="201">
        <v>0</v>
      </c>
      <c r="H2171" s="201">
        <v>0.25</v>
      </c>
      <c r="I2171" s="201">
        <f t="shared" si="125"/>
        <v>0</v>
      </c>
      <c r="J2171" s="197"/>
    </row>
    <row r="2172" spans="1:10" ht="12.75" customHeight="1">
      <c r="A2172" s="201"/>
      <c r="B2172" s="202"/>
      <c r="C2172" s="201"/>
      <c r="D2172" s="201"/>
      <c r="E2172" s="202"/>
      <c r="F2172" s="204" t="s">
        <v>723</v>
      </c>
      <c r="G2172" s="201">
        <v>510</v>
      </c>
      <c r="H2172" s="201">
        <v>0.01</v>
      </c>
      <c r="I2172" s="201">
        <f t="shared" si="125"/>
        <v>5.1000000000000004E-2</v>
      </c>
      <c r="J2172" s="197"/>
    </row>
    <row r="2173" spans="1:10" ht="12.75" customHeight="1">
      <c r="A2173" s="206"/>
      <c r="B2173" s="206"/>
      <c r="C2173" s="206"/>
      <c r="D2173" s="206"/>
      <c r="E2173" s="206"/>
      <c r="F2173" s="208"/>
      <c r="G2173" s="206"/>
      <c r="H2173" s="206"/>
      <c r="I2173" s="206"/>
      <c r="J2173" s="197"/>
    </row>
    <row r="2174" spans="1:10" ht="12.75" customHeight="1">
      <c r="A2174" s="206"/>
      <c r="B2174" s="206"/>
      <c r="C2174" s="206"/>
      <c r="D2174" s="206"/>
      <c r="E2174" s="206"/>
      <c r="F2174" s="208"/>
      <c r="G2174" s="206"/>
      <c r="H2174" s="206"/>
      <c r="I2174" s="206"/>
      <c r="J2174" s="197"/>
    </row>
    <row r="2175" spans="1:10" ht="12.75" customHeight="1">
      <c r="A2175" s="206"/>
      <c r="B2175" s="206"/>
      <c r="C2175" s="206"/>
      <c r="D2175" s="206"/>
      <c r="E2175" s="206"/>
      <c r="F2175" s="208"/>
      <c r="G2175" s="206"/>
      <c r="H2175" s="206"/>
      <c r="I2175" s="206"/>
      <c r="J2175" s="197"/>
    </row>
    <row r="2176" spans="1:10" ht="12.75" customHeight="1">
      <c r="A2176" s="201">
        <v>20</v>
      </c>
      <c r="B2176" s="202" t="s">
        <v>240</v>
      </c>
      <c r="C2176" s="201" t="s">
        <v>714</v>
      </c>
      <c r="D2176" s="201" t="s">
        <v>733</v>
      </c>
      <c r="E2176" s="209" t="s">
        <v>1106</v>
      </c>
      <c r="F2176" s="203" t="s">
        <v>717</v>
      </c>
      <c r="G2176" s="201">
        <v>0</v>
      </c>
      <c r="H2176" s="201">
        <v>7.5</v>
      </c>
      <c r="I2176" s="201">
        <f t="shared" ref="I2176:I2182" si="126">(G2176*H2176)/100</f>
        <v>0</v>
      </c>
      <c r="J2176" s="197"/>
    </row>
    <row r="2177" spans="1:10" ht="12.75" customHeight="1">
      <c r="A2177" s="201"/>
      <c r="B2177" s="202"/>
      <c r="C2177" s="201"/>
      <c r="D2177" s="201"/>
      <c r="E2177" s="202"/>
      <c r="F2177" s="204" t="s">
        <v>718</v>
      </c>
      <c r="G2177" s="201">
        <v>0</v>
      </c>
      <c r="H2177" s="201">
        <v>0.01</v>
      </c>
      <c r="I2177" s="201">
        <f t="shared" si="126"/>
        <v>0</v>
      </c>
      <c r="J2177" s="197"/>
    </row>
    <row r="2178" spans="1:10" ht="12.75" customHeight="1">
      <c r="A2178" s="201"/>
      <c r="B2178" s="202"/>
      <c r="C2178" s="201"/>
      <c r="D2178" s="201"/>
      <c r="E2178" s="202"/>
      <c r="F2178" s="204" t="s">
        <v>719</v>
      </c>
      <c r="G2178" s="201">
        <v>0</v>
      </c>
      <c r="H2178" s="201">
        <v>7.5</v>
      </c>
      <c r="I2178" s="201">
        <f t="shared" si="126"/>
        <v>0</v>
      </c>
      <c r="J2178" s="197"/>
    </row>
    <row r="2179" spans="1:10" ht="12.75" customHeight="1">
      <c r="A2179" s="201"/>
      <c r="B2179" s="202"/>
      <c r="C2179" s="201"/>
      <c r="D2179" s="201"/>
      <c r="E2179" s="202"/>
      <c r="F2179" s="204" t="s">
        <v>720</v>
      </c>
      <c r="G2179" s="201">
        <v>0</v>
      </c>
      <c r="H2179" s="201">
        <v>0.5</v>
      </c>
      <c r="I2179" s="201">
        <f t="shared" si="126"/>
        <v>0</v>
      </c>
      <c r="J2179" s="197"/>
    </row>
    <row r="2180" spans="1:10" ht="12.75" customHeight="1">
      <c r="A2180" s="201"/>
      <c r="B2180" s="202"/>
      <c r="C2180" s="201"/>
      <c r="D2180" s="201"/>
      <c r="E2180" s="202"/>
      <c r="F2180" s="204" t="s">
        <v>721</v>
      </c>
      <c r="G2180" s="201">
        <v>0</v>
      </c>
      <c r="H2180" s="201">
        <v>0.5</v>
      </c>
      <c r="I2180" s="201">
        <f t="shared" si="126"/>
        <v>0</v>
      </c>
      <c r="J2180" s="197"/>
    </row>
    <row r="2181" spans="1:10" ht="12.75" customHeight="1">
      <c r="A2181" s="201"/>
      <c r="B2181" s="202"/>
      <c r="C2181" s="201"/>
      <c r="D2181" s="201"/>
      <c r="E2181" s="202"/>
      <c r="F2181" s="204" t="s">
        <v>722</v>
      </c>
      <c r="G2181" s="201">
        <v>0</v>
      </c>
      <c r="H2181" s="201">
        <v>0.25</v>
      </c>
      <c r="I2181" s="201">
        <f t="shared" si="126"/>
        <v>0</v>
      </c>
      <c r="J2181" s="197"/>
    </row>
    <row r="2182" spans="1:10" ht="12.75" customHeight="1">
      <c r="A2182" s="201"/>
      <c r="B2182" s="202"/>
      <c r="C2182" s="201"/>
      <c r="D2182" s="201"/>
      <c r="E2182" s="202"/>
      <c r="F2182" s="204" t="s">
        <v>723</v>
      </c>
      <c r="G2182" s="201">
        <v>550</v>
      </c>
      <c r="H2182" s="201">
        <v>0.01</v>
      </c>
      <c r="I2182" s="201">
        <f t="shared" si="126"/>
        <v>5.5E-2</v>
      </c>
      <c r="J2182" s="197"/>
    </row>
    <row r="2183" spans="1:10" ht="12.75" customHeight="1">
      <c r="A2183" s="206"/>
      <c r="B2183" s="206"/>
      <c r="C2183" s="206"/>
      <c r="D2183" s="206"/>
      <c r="E2183" s="206"/>
      <c r="F2183" s="208"/>
      <c r="G2183" s="206"/>
      <c r="H2183" s="206"/>
      <c r="I2183" s="206"/>
      <c r="J2183" s="197"/>
    </row>
    <row r="2184" spans="1:10" ht="12.75" customHeight="1">
      <c r="A2184" s="206"/>
      <c r="B2184" s="206"/>
      <c r="C2184" s="206"/>
      <c r="D2184" s="206"/>
      <c r="E2184" s="206"/>
      <c r="F2184" s="208"/>
      <c r="G2184" s="206"/>
      <c r="H2184" s="206"/>
      <c r="I2184" s="206"/>
      <c r="J2184" s="197"/>
    </row>
    <row r="2185" spans="1:10" ht="12.75" customHeight="1">
      <c r="A2185" s="201">
        <v>21</v>
      </c>
      <c r="B2185" s="202" t="s">
        <v>240</v>
      </c>
      <c r="C2185" s="201" t="s">
        <v>714</v>
      </c>
      <c r="D2185" s="201" t="s">
        <v>733</v>
      </c>
      <c r="E2185" s="209" t="s">
        <v>1107</v>
      </c>
      <c r="F2185" s="203" t="s">
        <v>717</v>
      </c>
      <c r="G2185" s="201">
        <v>0</v>
      </c>
      <c r="H2185" s="201">
        <v>7.5</v>
      </c>
      <c r="I2185" s="201">
        <f t="shared" ref="I2185:I2191" si="127">(G2185*H2185)/100</f>
        <v>0</v>
      </c>
      <c r="J2185" s="197"/>
    </row>
    <row r="2186" spans="1:10" ht="12.75" customHeight="1">
      <c r="A2186" s="201"/>
      <c r="B2186" s="202"/>
      <c r="C2186" s="201"/>
      <c r="D2186" s="201"/>
      <c r="E2186" s="202"/>
      <c r="F2186" s="204" t="s">
        <v>718</v>
      </c>
      <c r="G2186" s="201">
        <v>0</v>
      </c>
      <c r="H2186" s="201">
        <v>0.01</v>
      </c>
      <c r="I2186" s="201">
        <f t="shared" si="127"/>
        <v>0</v>
      </c>
      <c r="J2186" s="197"/>
    </row>
    <row r="2187" spans="1:10" ht="12.75" customHeight="1">
      <c r="A2187" s="201"/>
      <c r="B2187" s="202"/>
      <c r="C2187" s="201"/>
      <c r="D2187" s="201"/>
      <c r="E2187" s="202"/>
      <c r="F2187" s="204" t="s">
        <v>719</v>
      </c>
      <c r="G2187" s="201">
        <v>0</v>
      </c>
      <c r="H2187" s="201">
        <v>7.5</v>
      </c>
      <c r="I2187" s="201">
        <f t="shared" si="127"/>
        <v>0</v>
      </c>
      <c r="J2187" s="197"/>
    </row>
    <row r="2188" spans="1:10" ht="12.75" customHeight="1">
      <c r="A2188" s="201"/>
      <c r="B2188" s="202"/>
      <c r="C2188" s="201"/>
      <c r="D2188" s="201"/>
      <c r="E2188" s="202"/>
      <c r="F2188" s="204" t="s">
        <v>720</v>
      </c>
      <c r="G2188" s="201">
        <v>0</v>
      </c>
      <c r="H2188" s="201">
        <v>0.5</v>
      </c>
      <c r="I2188" s="201">
        <f t="shared" si="127"/>
        <v>0</v>
      </c>
      <c r="J2188" s="197"/>
    </row>
    <row r="2189" spans="1:10" ht="12.75" customHeight="1">
      <c r="A2189" s="201"/>
      <c r="B2189" s="202"/>
      <c r="C2189" s="201"/>
      <c r="D2189" s="201"/>
      <c r="E2189" s="202"/>
      <c r="F2189" s="204" t="s">
        <v>721</v>
      </c>
      <c r="G2189" s="201">
        <v>0</v>
      </c>
      <c r="H2189" s="201">
        <v>0.5</v>
      </c>
      <c r="I2189" s="201">
        <f t="shared" si="127"/>
        <v>0</v>
      </c>
      <c r="J2189" s="197"/>
    </row>
    <row r="2190" spans="1:10" ht="12.75" customHeight="1">
      <c r="A2190" s="201"/>
      <c r="B2190" s="202"/>
      <c r="C2190" s="201"/>
      <c r="D2190" s="201"/>
      <c r="E2190" s="202"/>
      <c r="F2190" s="204" t="s">
        <v>722</v>
      </c>
      <c r="G2190" s="201">
        <v>0</v>
      </c>
      <c r="H2190" s="201">
        <v>0.25</v>
      </c>
      <c r="I2190" s="201">
        <f t="shared" si="127"/>
        <v>0</v>
      </c>
      <c r="J2190" s="197"/>
    </row>
    <row r="2191" spans="1:10" ht="12.75" customHeight="1">
      <c r="A2191" s="201"/>
      <c r="B2191" s="202"/>
      <c r="C2191" s="201"/>
      <c r="D2191" s="201"/>
      <c r="E2191" s="202"/>
      <c r="F2191" s="204" t="s">
        <v>723</v>
      </c>
      <c r="G2191" s="201">
        <v>1870</v>
      </c>
      <c r="H2191" s="201">
        <v>0.01</v>
      </c>
      <c r="I2191" s="201">
        <f t="shared" si="127"/>
        <v>0.187</v>
      </c>
      <c r="J2191" s="197"/>
    </row>
    <row r="2192" spans="1:10" ht="12.75" customHeight="1">
      <c r="A2192" s="206"/>
      <c r="B2192" s="206"/>
      <c r="C2192" s="206"/>
      <c r="D2192" s="206"/>
      <c r="E2192" s="206"/>
      <c r="F2192" s="208"/>
      <c r="G2192" s="206"/>
      <c r="H2192" s="206"/>
      <c r="I2192" s="206"/>
      <c r="J2192" s="197"/>
    </row>
    <row r="2193" spans="1:10" ht="12.75" customHeight="1">
      <c r="A2193" s="206"/>
      <c r="B2193" s="206"/>
      <c r="C2193" s="206"/>
      <c r="D2193" s="206"/>
      <c r="E2193" s="206"/>
      <c r="F2193" s="208"/>
      <c r="G2193" s="206"/>
      <c r="H2193" s="206"/>
      <c r="I2193" s="206"/>
      <c r="J2193" s="197"/>
    </row>
    <row r="2194" spans="1:10" ht="12.75" customHeight="1">
      <c r="A2194" s="201">
        <v>22</v>
      </c>
      <c r="B2194" s="202" t="s">
        <v>240</v>
      </c>
      <c r="C2194" s="201" t="s">
        <v>714</v>
      </c>
      <c r="D2194" s="201" t="s">
        <v>733</v>
      </c>
      <c r="E2194" s="209" t="s">
        <v>1108</v>
      </c>
      <c r="F2194" s="203" t="s">
        <v>717</v>
      </c>
      <c r="G2194" s="201">
        <v>0</v>
      </c>
      <c r="H2194" s="201">
        <v>7.5</v>
      </c>
      <c r="I2194" s="201">
        <f t="shared" ref="I2194:I2200" si="128">(G2194*H2194)/100</f>
        <v>0</v>
      </c>
      <c r="J2194" s="197"/>
    </row>
    <row r="2195" spans="1:10" ht="12.75" customHeight="1">
      <c r="A2195" s="201"/>
      <c r="B2195" s="202"/>
      <c r="C2195" s="201"/>
      <c r="D2195" s="201"/>
      <c r="E2195" s="202"/>
      <c r="F2195" s="204" t="s">
        <v>718</v>
      </c>
      <c r="G2195" s="201">
        <v>1</v>
      </c>
      <c r="H2195" s="201">
        <v>0.01</v>
      </c>
      <c r="I2195" s="201">
        <f t="shared" si="128"/>
        <v>1E-4</v>
      </c>
      <c r="J2195" s="197"/>
    </row>
    <row r="2196" spans="1:10" ht="12.75" customHeight="1">
      <c r="A2196" s="201"/>
      <c r="B2196" s="202"/>
      <c r="C2196" s="201"/>
      <c r="D2196" s="201"/>
      <c r="E2196" s="202"/>
      <c r="F2196" s="204" t="s">
        <v>719</v>
      </c>
      <c r="G2196" s="201">
        <v>0</v>
      </c>
      <c r="H2196" s="201">
        <v>7.5</v>
      </c>
      <c r="I2196" s="201">
        <f t="shared" si="128"/>
        <v>0</v>
      </c>
      <c r="J2196" s="197"/>
    </row>
    <row r="2197" spans="1:10" ht="12.75" customHeight="1">
      <c r="A2197" s="201"/>
      <c r="B2197" s="202"/>
      <c r="C2197" s="201"/>
      <c r="D2197" s="201"/>
      <c r="E2197" s="202"/>
      <c r="F2197" s="204" t="s">
        <v>720</v>
      </c>
      <c r="G2197" s="201">
        <v>0</v>
      </c>
      <c r="H2197" s="201">
        <v>0.5</v>
      </c>
      <c r="I2197" s="201">
        <f t="shared" si="128"/>
        <v>0</v>
      </c>
      <c r="J2197" s="197"/>
    </row>
    <row r="2198" spans="1:10" ht="12.75" customHeight="1">
      <c r="A2198" s="201"/>
      <c r="B2198" s="202"/>
      <c r="C2198" s="201"/>
      <c r="D2198" s="201"/>
      <c r="E2198" s="202"/>
      <c r="F2198" s="204" t="s">
        <v>721</v>
      </c>
      <c r="G2198" s="201">
        <v>0</v>
      </c>
      <c r="H2198" s="201">
        <v>0.5</v>
      </c>
      <c r="I2198" s="201">
        <f t="shared" si="128"/>
        <v>0</v>
      </c>
      <c r="J2198" s="197"/>
    </row>
    <row r="2199" spans="1:10" ht="12.75" customHeight="1">
      <c r="A2199" s="201"/>
      <c r="B2199" s="202"/>
      <c r="C2199" s="201"/>
      <c r="D2199" s="201"/>
      <c r="E2199" s="202"/>
      <c r="F2199" s="204" t="s">
        <v>722</v>
      </c>
      <c r="G2199" s="201">
        <v>0</v>
      </c>
      <c r="H2199" s="201">
        <v>0.25</v>
      </c>
      <c r="I2199" s="201">
        <f t="shared" si="128"/>
        <v>0</v>
      </c>
      <c r="J2199" s="197"/>
    </row>
    <row r="2200" spans="1:10" ht="12.75" customHeight="1">
      <c r="A2200" s="201"/>
      <c r="B2200" s="202"/>
      <c r="C2200" s="201"/>
      <c r="D2200" s="201"/>
      <c r="E2200" s="202"/>
      <c r="F2200" s="204" t="s">
        <v>723</v>
      </c>
      <c r="G2200" s="201">
        <f>210+420</f>
        <v>630</v>
      </c>
      <c r="H2200" s="201">
        <v>0.01</v>
      </c>
      <c r="I2200" s="201">
        <f t="shared" si="128"/>
        <v>6.3E-2</v>
      </c>
      <c r="J2200" s="197"/>
    </row>
    <row r="2201" spans="1:10" ht="12.75" customHeight="1">
      <c r="A2201" s="206"/>
      <c r="B2201" s="206"/>
      <c r="C2201" s="206"/>
      <c r="D2201" s="206"/>
      <c r="E2201" s="206"/>
      <c r="F2201" s="208"/>
      <c r="G2201" s="206"/>
      <c r="H2201" s="206"/>
      <c r="I2201" s="206"/>
      <c r="J2201" s="197"/>
    </row>
    <row r="2202" spans="1:10" ht="12.75" customHeight="1">
      <c r="A2202" s="206"/>
      <c r="B2202" s="206"/>
      <c r="C2202" s="206"/>
      <c r="D2202" s="206"/>
      <c r="E2202" s="206"/>
      <c r="F2202" s="208"/>
      <c r="G2202" s="206"/>
      <c r="H2202" s="206"/>
      <c r="I2202" s="206"/>
      <c r="J2202" s="197"/>
    </row>
    <row r="2203" spans="1:10" ht="12.75" customHeight="1">
      <c r="A2203" s="206"/>
      <c r="B2203" s="206"/>
      <c r="C2203" s="206"/>
      <c r="D2203" s="206"/>
      <c r="E2203" s="206"/>
      <c r="F2203" s="208"/>
      <c r="G2203" s="206"/>
      <c r="H2203" s="206"/>
      <c r="I2203" s="206"/>
      <c r="J2203" s="197"/>
    </row>
    <row r="2204" spans="1:10" ht="12.75" customHeight="1">
      <c r="A2204" s="206"/>
      <c r="B2204" s="206"/>
      <c r="C2204" s="206"/>
      <c r="D2204" s="206"/>
      <c r="E2204" s="206"/>
      <c r="F2204" s="208"/>
      <c r="G2204" s="206"/>
      <c r="H2204" s="206"/>
      <c r="I2204" s="206"/>
      <c r="J2204" s="197"/>
    </row>
    <row r="2205" spans="1:10" ht="12.75" customHeight="1">
      <c r="A2205" s="201">
        <v>23</v>
      </c>
      <c r="B2205" s="202" t="s">
        <v>240</v>
      </c>
      <c r="C2205" s="201" t="s">
        <v>714</v>
      </c>
      <c r="D2205" s="201" t="s">
        <v>733</v>
      </c>
      <c r="E2205" s="209" t="s">
        <v>1109</v>
      </c>
      <c r="F2205" s="203" t="s">
        <v>717</v>
      </c>
      <c r="G2205" s="201">
        <v>0</v>
      </c>
      <c r="H2205" s="201">
        <v>7.5</v>
      </c>
      <c r="I2205" s="201">
        <f t="shared" ref="I2205:I2211" si="129">(G2205*H2205)/100</f>
        <v>0</v>
      </c>
      <c r="J2205" s="197"/>
    </row>
    <row r="2206" spans="1:10" ht="12.75" customHeight="1">
      <c r="A2206" s="201"/>
      <c r="B2206" s="202"/>
      <c r="C2206" s="201"/>
      <c r="D2206" s="201"/>
      <c r="E2206" s="202"/>
      <c r="F2206" s="204" t="s">
        <v>718</v>
      </c>
      <c r="G2206" s="201">
        <v>0</v>
      </c>
      <c r="H2206" s="201">
        <v>0.01</v>
      </c>
      <c r="I2206" s="201">
        <f t="shared" si="129"/>
        <v>0</v>
      </c>
      <c r="J2206" s="197"/>
    </row>
    <row r="2207" spans="1:10" ht="12.75" customHeight="1">
      <c r="A2207" s="201"/>
      <c r="B2207" s="202"/>
      <c r="C2207" s="201"/>
      <c r="D2207" s="201"/>
      <c r="E2207" s="202"/>
      <c r="F2207" s="204" t="s">
        <v>719</v>
      </c>
      <c r="G2207" s="201">
        <v>0</v>
      </c>
      <c r="H2207" s="201">
        <v>7.5</v>
      </c>
      <c r="I2207" s="201">
        <f t="shared" si="129"/>
        <v>0</v>
      </c>
      <c r="J2207" s="197"/>
    </row>
    <row r="2208" spans="1:10" ht="12.75" customHeight="1">
      <c r="A2208" s="201"/>
      <c r="B2208" s="202"/>
      <c r="C2208" s="201"/>
      <c r="D2208" s="201"/>
      <c r="E2208" s="202"/>
      <c r="F2208" s="204" t="s">
        <v>720</v>
      </c>
      <c r="G2208" s="201">
        <v>0</v>
      </c>
      <c r="H2208" s="201">
        <v>0.5</v>
      </c>
      <c r="I2208" s="201">
        <f t="shared" si="129"/>
        <v>0</v>
      </c>
      <c r="J2208" s="197"/>
    </row>
    <row r="2209" spans="1:10" ht="12.75" customHeight="1">
      <c r="A2209" s="201"/>
      <c r="B2209" s="202"/>
      <c r="C2209" s="201"/>
      <c r="D2209" s="201"/>
      <c r="E2209" s="202"/>
      <c r="F2209" s="204" t="s">
        <v>721</v>
      </c>
      <c r="G2209" s="201">
        <v>0</v>
      </c>
      <c r="H2209" s="201">
        <v>0.5</v>
      </c>
      <c r="I2209" s="201">
        <f t="shared" si="129"/>
        <v>0</v>
      </c>
      <c r="J2209" s="197"/>
    </row>
    <row r="2210" spans="1:10" ht="12.75" customHeight="1">
      <c r="A2210" s="201"/>
      <c r="B2210" s="202"/>
      <c r="C2210" s="201"/>
      <c r="D2210" s="201"/>
      <c r="E2210" s="202"/>
      <c r="F2210" s="204" t="s">
        <v>722</v>
      </c>
      <c r="G2210" s="201">
        <v>0</v>
      </c>
      <c r="H2210" s="201">
        <v>0.25</v>
      </c>
      <c r="I2210" s="201">
        <f t="shared" si="129"/>
        <v>0</v>
      </c>
      <c r="J2210" s="197"/>
    </row>
    <row r="2211" spans="1:10" ht="12.75" customHeight="1">
      <c r="A2211" s="201"/>
      <c r="B2211" s="202"/>
      <c r="C2211" s="201"/>
      <c r="D2211" s="201"/>
      <c r="E2211" s="202"/>
      <c r="F2211" s="204" t="s">
        <v>723</v>
      </c>
      <c r="G2211" s="201">
        <v>450</v>
      </c>
      <c r="H2211" s="201">
        <v>0.01</v>
      </c>
      <c r="I2211" s="201">
        <f t="shared" si="129"/>
        <v>4.4999999999999998E-2</v>
      </c>
      <c r="J2211" s="197"/>
    </row>
    <row r="2212" spans="1:10" ht="12.75" customHeight="1">
      <c r="A2212" s="206"/>
      <c r="B2212" s="206"/>
      <c r="C2212" s="206"/>
      <c r="D2212" s="206"/>
      <c r="E2212" s="206"/>
      <c r="F2212" s="208"/>
      <c r="G2212" s="206"/>
      <c r="H2212" s="206"/>
      <c r="I2212" s="206"/>
      <c r="J2212" s="197"/>
    </row>
    <row r="2213" spans="1:10" ht="12.75" customHeight="1">
      <c r="A2213" s="206"/>
      <c r="B2213" s="206"/>
      <c r="C2213" s="206"/>
      <c r="D2213" s="206"/>
      <c r="E2213" s="206"/>
      <c r="F2213" s="208"/>
      <c r="G2213" s="206"/>
      <c r="H2213" s="206"/>
      <c r="I2213" s="206"/>
      <c r="J2213" s="197"/>
    </row>
    <row r="2214" spans="1:10" ht="12.75" customHeight="1">
      <c r="A2214" s="201">
        <v>24</v>
      </c>
      <c r="B2214" s="202" t="s">
        <v>240</v>
      </c>
      <c r="C2214" s="201" t="s">
        <v>714</v>
      </c>
      <c r="D2214" s="201" t="s">
        <v>733</v>
      </c>
      <c r="E2214" s="209" t="s">
        <v>1110</v>
      </c>
      <c r="F2214" s="203" t="s">
        <v>717</v>
      </c>
      <c r="G2214" s="201">
        <v>0</v>
      </c>
      <c r="H2214" s="201">
        <v>7.5</v>
      </c>
      <c r="I2214" s="201">
        <f t="shared" ref="I2214:I2220" si="130">(G2214*H2214)/100</f>
        <v>0</v>
      </c>
      <c r="J2214" s="197"/>
    </row>
    <row r="2215" spans="1:10" ht="12.75" customHeight="1">
      <c r="A2215" s="201"/>
      <c r="B2215" s="202"/>
      <c r="C2215" s="201"/>
      <c r="D2215" s="201"/>
      <c r="E2215" s="202"/>
      <c r="F2215" s="204" t="s">
        <v>718</v>
      </c>
      <c r="G2215" s="201">
        <v>1</v>
      </c>
      <c r="H2215" s="201">
        <v>0.01</v>
      </c>
      <c r="I2215" s="201">
        <f t="shared" si="130"/>
        <v>1E-4</v>
      </c>
      <c r="J2215" s="197"/>
    </row>
    <row r="2216" spans="1:10" ht="12.75" customHeight="1">
      <c r="A2216" s="201"/>
      <c r="B2216" s="202"/>
      <c r="C2216" s="201"/>
      <c r="D2216" s="201"/>
      <c r="E2216" s="202"/>
      <c r="F2216" s="204" t="s">
        <v>719</v>
      </c>
      <c r="G2216" s="201">
        <v>0</v>
      </c>
      <c r="H2216" s="201">
        <v>7.5</v>
      </c>
      <c r="I2216" s="201">
        <f t="shared" si="130"/>
        <v>0</v>
      </c>
      <c r="J2216" s="197"/>
    </row>
    <row r="2217" spans="1:10" ht="12.75" customHeight="1">
      <c r="A2217" s="201"/>
      <c r="B2217" s="202"/>
      <c r="C2217" s="201"/>
      <c r="D2217" s="201"/>
      <c r="E2217" s="202"/>
      <c r="F2217" s="204" t="s">
        <v>720</v>
      </c>
      <c r="G2217" s="201">
        <v>0</v>
      </c>
      <c r="H2217" s="201">
        <v>0.5</v>
      </c>
      <c r="I2217" s="201">
        <f t="shared" si="130"/>
        <v>0</v>
      </c>
      <c r="J2217" s="197"/>
    </row>
    <row r="2218" spans="1:10" ht="12.75" customHeight="1">
      <c r="A2218" s="201"/>
      <c r="B2218" s="202"/>
      <c r="C2218" s="201"/>
      <c r="D2218" s="201"/>
      <c r="E2218" s="202"/>
      <c r="F2218" s="204" t="s">
        <v>721</v>
      </c>
      <c r="G2218" s="201">
        <v>0</v>
      </c>
      <c r="H2218" s="201">
        <v>0.5</v>
      </c>
      <c r="I2218" s="201">
        <f t="shared" si="130"/>
        <v>0</v>
      </c>
      <c r="J2218" s="197"/>
    </row>
    <row r="2219" spans="1:10" ht="12.75" customHeight="1">
      <c r="A2219" s="201"/>
      <c r="B2219" s="202"/>
      <c r="C2219" s="201"/>
      <c r="D2219" s="201"/>
      <c r="E2219" s="202"/>
      <c r="F2219" s="204" t="s">
        <v>722</v>
      </c>
      <c r="G2219" s="201">
        <v>0</v>
      </c>
      <c r="H2219" s="201">
        <v>0.25</v>
      </c>
      <c r="I2219" s="201">
        <f t="shared" si="130"/>
        <v>0</v>
      </c>
      <c r="J2219" s="197"/>
    </row>
    <row r="2220" spans="1:10" ht="12.75" customHeight="1">
      <c r="A2220" s="201"/>
      <c r="B2220" s="202"/>
      <c r="C2220" s="201"/>
      <c r="D2220" s="201"/>
      <c r="E2220" s="202"/>
      <c r="F2220" s="204" t="s">
        <v>723</v>
      </c>
      <c r="G2220" s="201">
        <f>130+150+280</f>
        <v>560</v>
      </c>
      <c r="H2220" s="201">
        <v>0.01</v>
      </c>
      <c r="I2220" s="201">
        <f t="shared" si="130"/>
        <v>5.6000000000000008E-2</v>
      </c>
      <c r="J2220" s="197"/>
    </row>
    <row r="2221" spans="1:10" ht="12.75" customHeight="1">
      <c r="A2221" s="206"/>
      <c r="B2221" s="206"/>
      <c r="C2221" s="206"/>
      <c r="D2221" s="206"/>
      <c r="E2221" s="206"/>
      <c r="F2221" s="208"/>
      <c r="G2221" s="206"/>
      <c r="H2221" s="206"/>
      <c r="I2221" s="206"/>
      <c r="J2221" s="197"/>
    </row>
    <row r="2222" spans="1:10" ht="12.75" customHeight="1">
      <c r="A2222" s="206"/>
      <c r="B2222" s="206"/>
      <c r="C2222" s="206"/>
      <c r="D2222" s="206"/>
      <c r="E2222" s="206"/>
      <c r="F2222" s="208"/>
      <c r="G2222" s="206"/>
      <c r="H2222" s="206"/>
      <c r="I2222" s="206"/>
      <c r="J2222" s="197"/>
    </row>
    <row r="2223" spans="1:10" ht="12.75" customHeight="1">
      <c r="A2223" s="201">
        <v>25</v>
      </c>
      <c r="B2223" s="202" t="s">
        <v>240</v>
      </c>
      <c r="C2223" s="201" t="s">
        <v>714</v>
      </c>
      <c r="D2223" s="201" t="s">
        <v>733</v>
      </c>
      <c r="E2223" s="209" t="s">
        <v>1111</v>
      </c>
      <c r="F2223" s="203" t="s">
        <v>717</v>
      </c>
      <c r="G2223" s="201">
        <v>0</v>
      </c>
      <c r="H2223" s="201">
        <v>7.5</v>
      </c>
      <c r="I2223" s="201">
        <f t="shared" ref="I2223:I2229" si="131">(G2223*H2223)/100</f>
        <v>0</v>
      </c>
      <c r="J2223" s="197"/>
    </row>
    <row r="2224" spans="1:10" ht="12.75" customHeight="1">
      <c r="A2224" s="201"/>
      <c r="B2224" s="202"/>
      <c r="C2224" s="201"/>
      <c r="D2224" s="201"/>
      <c r="E2224" s="202"/>
      <c r="F2224" s="204" t="s">
        <v>718</v>
      </c>
      <c r="G2224" s="201">
        <v>1</v>
      </c>
      <c r="H2224" s="201">
        <v>0.01</v>
      </c>
      <c r="I2224" s="201">
        <f t="shared" si="131"/>
        <v>1E-4</v>
      </c>
      <c r="J2224" s="197"/>
    </row>
    <row r="2225" spans="1:10" ht="12.75" customHeight="1">
      <c r="A2225" s="201"/>
      <c r="B2225" s="202"/>
      <c r="C2225" s="201"/>
      <c r="D2225" s="201"/>
      <c r="E2225" s="202"/>
      <c r="F2225" s="204" t="s">
        <v>719</v>
      </c>
      <c r="G2225" s="201">
        <v>0</v>
      </c>
      <c r="H2225" s="201">
        <v>7.5</v>
      </c>
      <c r="I2225" s="201">
        <f t="shared" si="131"/>
        <v>0</v>
      </c>
      <c r="J2225" s="197"/>
    </row>
    <row r="2226" spans="1:10" ht="12.75" customHeight="1">
      <c r="A2226" s="201"/>
      <c r="B2226" s="202"/>
      <c r="C2226" s="201"/>
      <c r="D2226" s="201"/>
      <c r="E2226" s="202"/>
      <c r="F2226" s="204" t="s">
        <v>720</v>
      </c>
      <c r="G2226" s="201">
        <v>0</v>
      </c>
      <c r="H2226" s="201">
        <v>0.5</v>
      </c>
      <c r="I2226" s="201">
        <f t="shared" si="131"/>
        <v>0</v>
      </c>
      <c r="J2226" s="197"/>
    </row>
    <row r="2227" spans="1:10" ht="12.75" customHeight="1">
      <c r="A2227" s="201"/>
      <c r="B2227" s="202"/>
      <c r="C2227" s="201"/>
      <c r="D2227" s="201"/>
      <c r="E2227" s="202"/>
      <c r="F2227" s="204" t="s">
        <v>721</v>
      </c>
      <c r="G2227" s="201">
        <v>0</v>
      </c>
      <c r="H2227" s="201">
        <v>0.5</v>
      </c>
      <c r="I2227" s="201">
        <f t="shared" si="131"/>
        <v>0</v>
      </c>
      <c r="J2227" s="197"/>
    </row>
    <row r="2228" spans="1:10" ht="12.75" customHeight="1">
      <c r="A2228" s="201"/>
      <c r="B2228" s="202"/>
      <c r="C2228" s="201"/>
      <c r="D2228" s="201"/>
      <c r="E2228" s="202"/>
      <c r="F2228" s="204" t="s">
        <v>722</v>
      </c>
      <c r="G2228" s="201">
        <v>0</v>
      </c>
      <c r="H2228" s="201">
        <v>0.25</v>
      </c>
      <c r="I2228" s="201">
        <f t="shared" si="131"/>
        <v>0</v>
      </c>
      <c r="J2228" s="197"/>
    </row>
    <row r="2229" spans="1:10" ht="12.75" customHeight="1">
      <c r="A2229" s="201"/>
      <c r="B2229" s="202"/>
      <c r="C2229" s="201"/>
      <c r="D2229" s="201"/>
      <c r="E2229" s="202"/>
      <c r="F2229" s="204" t="s">
        <v>723</v>
      </c>
      <c r="G2229" s="201">
        <f>145+290</f>
        <v>435</v>
      </c>
      <c r="H2229" s="201">
        <v>0.01</v>
      </c>
      <c r="I2229" s="201">
        <f t="shared" si="131"/>
        <v>4.3500000000000004E-2</v>
      </c>
      <c r="J2229" s="197"/>
    </row>
    <row r="2230" spans="1:10" ht="12.75" customHeight="1">
      <c r="A2230" s="206"/>
      <c r="B2230" s="206"/>
      <c r="C2230" s="206"/>
      <c r="D2230" s="206"/>
      <c r="E2230" s="206"/>
      <c r="F2230" s="208"/>
      <c r="G2230" s="206"/>
      <c r="H2230" s="206"/>
      <c r="I2230" s="206"/>
      <c r="J2230" s="197"/>
    </row>
    <row r="2231" spans="1:10" ht="12.75" customHeight="1">
      <c r="A2231" s="206"/>
      <c r="B2231" s="206"/>
      <c r="C2231" s="206"/>
      <c r="D2231" s="206"/>
      <c r="E2231" s="206"/>
      <c r="F2231" s="208"/>
      <c r="G2231" s="206"/>
      <c r="H2231" s="206"/>
      <c r="I2231" s="206"/>
      <c r="J2231" s="197"/>
    </row>
    <row r="2232" spans="1:10" ht="12.75" customHeight="1">
      <c r="A2232" s="206"/>
      <c r="B2232" s="206"/>
      <c r="C2232" s="206"/>
      <c r="D2232" s="206"/>
      <c r="E2232" s="206"/>
      <c r="F2232" s="208"/>
      <c r="G2232" s="206"/>
      <c r="H2232" s="206"/>
      <c r="I2232" s="206"/>
      <c r="J2232" s="197"/>
    </row>
    <row r="2233" spans="1:10" ht="12.75" customHeight="1">
      <c r="A2233" s="206"/>
      <c r="B2233" s="206"/>
      <c r="C2233" s="206"/>
      <c r="D2233" s="206"/>
      <c r="E2233" s="206"/>
      <c r="F2233" s="208"/>
      <c r="G2233" s="206"/>
      <c r="H2233" s="206"/>
      <c r="I2233" s="206"/>
      <c r="J2233" s="197"/>
    </row>
    <row r="2234" spans="1:10" ht="12.75" customHeight="1">
      <c r="A2234" s="201">
        <v>26</v>
      </c>
      <c r="B2234" s="202" t="s">
        <v>240</v>
      </c>
      <c r="C2234" s="201" t="s">
        <v>714</v>
      </c>
      <c r="D2234" s="201" t="s">
        <v>733</v>
      </c>
      <c r="E2234" s="209" t="s">
        <v>1112</v>
      </c>
      <c r="F2234" s="203" t="s">
        <v>717</v>
      </c>
      <c r="G2234" s="201">
        <v>0</v>
      </c>
      <c r="H2234" s="201">
        <v>7.5</v>
      </c>
      <c r="I2234" s="201">
        <f t="shared" ref="I2234:I2240" si="132">(G2234*H2234)/100</f>
        <v>0</v>
      </c>
      <c r="J2234" s="197"/>
    </row>
    <row r="2235" spans="1:10" ht="12.75" customHeight="1">
      <c r="A2235" s="201"/>
      <c r="B2235" s="202"/>
      <c r="C2235" s="201"/>
      <c r="D2235" s="201"/>
      <c r="E2235" s="202"/>
      <c r="F2235" s="204" t="s">
        <v>718</v>
      </c>
      <c r="G2235" s="201">
        <v>0</v>
      </c>
      <c r="H2235" s="201">
        <v>0.01</v>
      </c>
      <c r="I2235" s="201">
        <f t="shared" si="132"/>
        <v>0</v>
      </c>
      <c r="J2235" s="197"/>
    </row>
    <row r="2236" spans="1:10" ht="12.75" customHeight="1">
      <c r="A2236" s="201"/>
      <c r="B2236" s="202"/>
      <c r="C2236" s="201"/>
      <c r="D2236" s="201"/>
      <c r="E2236" s="202"/>
      <c r="F2236" s="204" t="s">
        <v>719</v>
      </c>
      <c r="G2236" s="201">
        <v>0</v>
      </c>
      <c r="H2236" s="201">
        <v>7.5</v>
      </c>
      <c r="I2236" s="201">
        <f t="shared" si="132"/>
        <v>0</v>
      </c>
      <c r="J2236" s="197"/>
    </row>
    <row r="2237" spans="1:10" ht="12.75" customHeight="1">
      <c r="A2237" s="201"/>
      <c r="B2237" s="202"/>
      <c r="C2237" s="201"/>
      <c r="D2237" s="201"/>
      <c r="E2237" s="202"/>
      <c r="F2237" s="204" t="s">
        <v>720</v>
      </c>
      <c r="G2237" s="201">
        <v>0</v>
      </c>
      <c r="H2237" s="201">
        <v>0.5</v>
      </c>
      <c r="I2237" s="201">
        <f t="shared" si="132"/>
        <v>0</v>
      </c>
      <c r="J2237" s="197"/>
    </row>
    <row r="2238" spans="1:10" ht="12.75" customHeight="1">
      <c r="A2238" s="201"/>
      <c r="B2238" s="202"/>
      <c r="C2238" s="201"/>
      <c r="D2238" s="201"/>
      <c r="E2238" s="202"/>
      <c r="F2238" s="204" t="s">
        <v>721</v>
      </c>
      <c r="G2238" s="201">
        <v>0</v>
      </c>
      <c r="H2238" s="201">
        <v>0.5</v>
      </c>
      <c r="I2238" s="201">
        <f t="shared" si="132"/>
        <v>0</v>
      </c>
      <c r="J2238" s="197"/>
    </row>
    <row r="2239" spans="1:10" ht="12.75" customHeight="1">
      <c r="A2239" s="201"/>
      <c r="B2239" s="202"/>
      <c r="C2239" s="201"/>
      <c r="D2239" s="201"/>
      <c r="E2239" s="202"/>
      <c r="F2239" s="204" t="s">
        <v>722</v>
      </c>
      <c r="G2239" s="201">
        <v>0</v>
      </c>
      <c r="H2239" s="201">
        <v>0.25</v>
      </c>
      <c r="I2239" s="201">
        <f t="shared" si="132"/>
        <v>0</v>
      </c>
      <c r="J2239" s="197"/>
    </row>
    <row r="2240" spans="1:10" ht="12.75" customHeight="1">
      <c r="A2240" s="201"/>
      <c r="B2240" s="202"/>
      <c r="C2240" s="201"/>
      <c r="D2240" s="201"/>
      <c r="E2240" s="202"/>
      <c r="F2240" s="204" t="s">
        <v>723</v>
      </c>
      <c r="G2240" s="201">
        <v>400</v>
      </c>
      <c r="H2240" s="201">
        <v>0.01</v>
      </c>
      <c r="I2240" s="201">
        <f t="shared" si="132"/>
        <v>0.04</v>
      </c>
      <c r="J2240" s="197"/>
    </row>
    <row r="2241" spans="1:10" ht="12.75" customHeight="1">
      <c r="A2241" s="206"/>
      <c r="B2241" s="206"/>
      <c r="C2241" s="206"/>
      <c r="D2241" s="206"/>
      <c r="E2241" s="206"/>
      <c r="F2241" s="208"/>
      <c r="G2241" s="206"/>
      <c r="H2241" s="206"/>
      <c r="I2241" s="206"/>
      <c r="J2241" s="197"/>
    </row>
    <row r="2242" spans="1:10" ht="12.75" customHeight="1">
      <c r="A2242" s="206"/>
      <c r="B2242" s="206"/>
      <c r="C2242" s="206"/>
      <c r="D2242" s="206"/>
      <c r="E2242" s="206"/>
      <c r="F2242" s="208"/>
      <c r="G2242" s="206"/>
      <c r="H2242" s="206"/>
      <c r="I2242" s="206"/>
      <c r="J2242" s="197"/>
    </row>
    <row r="2243" spans="1:10" ht="12.75" customHeight="1">
      <c r="A2243" s="201">
        <v>27</v>
      </c>
      <c r="B2243" s="202" t="s">
        <v>240</v>
      </c>
      <c r="C2243" s="201" t="s">
        <v>714</v>
      </c>
      <c r="D2243" s="201" t="s">
        <v>733</v>
      </c>
      <c r="E2243" s="209" t="s">
        <v>1113</v>
      </c>
      <c r="F2243" s="203" t="s">
        <v>717</v>
      </c>
      <c r="G2243" s="201">
        <v>0</v>
      </c>
      <c r="H2243" s="201">
        <v>7.5</v>
      </c>
      <c r="I2243" s="201">
        <f t="shared" ref="I2243:I2249" si="133">(G2243*H2243)/100</f>
        <v>0</v>
      </c>
      <c r="J2243" s="197"/>
    </row>
    <row r="2244" spans="1:10" ht="12.75" customHeight="1">
      <c r="A2244" s="201"/>
      <c r="B2244" s="202"/>
      <c r="C2244" s="201"/>
      <c r="D2244" s="201"/>
      <c r="E2244" s="202"/>
      <c r="F2244" s="204" t="s">
        <v>718</v>
      </c>
      <c r="G2244" s="201">
        <v>1</v>
      </c>
      <c r="H2244" s="201">
        <v>0.01</v>
      </c>
      <c r="I2244" s="201">
        <f t="shared" si="133"/>
        <v>1E-4</v>
      </c>
      <c r="J2244" s="197"/>
    </row>
    <row r="2245" spans="1:10" ht="12.75" customHeight="1">
      <c r="A2245" s="201"/>
      <c r="B2245" s="202"/>
      <c r="C2245" s="201"/>
      <c r="D2245" s="201"/>
      <c r="E2245" s="202"/>
      <c r="F2245" s="204" t="s">
        <v>719</v>
      </c>
      <c r="G2245" s="201">
        <v>0</v>
      </c>
      <c r="H2245" s="201">
        <v>7.5</v>
      </c>
      <c r="I2245" s="201">
        <f t="shared" si="133"/>
        <v>0</v>
      </c>
      <c r="J2245" s="197"/>
    </row>
    <row r="2246" spans="1:10" ht="12.75" customHeight="1">
      <c r="A2246" s="201"/>
      <c r="B2246" s="202"/>
      <c r="C2246" s="201"/>
      <c r="D2246" s="201"/>
      <c r="E2246" s="202"/>
      <c r="F2246" s="204" t="s">
        <v>720</v>
      </c>
      <c r="G2246" s="201">
        <v>0</v>
      </c>
      <c r="H2246" s="201">
        <v>0.5</v>
      </c>
      <c r="I2246" s="201">
        <f t="shared" si="133"/>
        <v>0</v>
      </c>
      <c r="J2246" s="197"/>
    </row>
    <row r="2247" spans="1:10" ht="12.75" customHeight="1">
      <c r="A2247" s="201"/>
      <c r="B2247" s="202"/>
      <c r="C2247" s="201"/>
      <c r="D2247" s="201"/>
      <c r="E2247" s="202"/>
      <c r="F2247" s="204" t="s">
        <v>721</v>
      </c>
      <c r="G2247" s="201">
        <v>0</v>
      </c>
      <c r="H2247" s="201">
        <v>0.5</v>
      </c>
      <c r="I2247" s="201">
        <f t="shared" si="133"/>
        <v>0</v>
      </c>
      <c r="J2247" s="197"/>
    </row>
    <row r="2248" spans="1:10" ht="12.75" customHeight="1">
      <c r="A2248" s="201"/>
      <c r="B2248" s="202"/>
      <c r="C2248" s="201"/>
      <c r="D2248" s="201"/>
      <c r="E2248" s="202"/>
      <c r="F2248" s="204" t="s">
        <v>722</v>
      </c>
      <c r="G2248" s="201">
        <v>0</v>
      </c>
      <c r="H2248" s="201">
        <v>0.25</v>
      </c>
      <c r="I2248" s="201">
        <f t="shared" si="133"/>
        <v>0</v>
      </c>
      <c r="J2248" s="197"/>
    </row>
    <row r="2249" spans="1:10" ht="12.75" customHeight="1">
      <c r="A2249" s="201"/>
      <c r="B2249" s="202"/>
      <c r="C2249" s="201"/>
      <c r="D2249" s="201"/>
      <c r="E2249" s="202"/>
      <c r="F2249" s="204" t="s">
        <v>723</v>
      </c>
      <c r="G2249" s="201">
        <f>140+320</f>
        <v>460</v>
      </c>
      <c r="H2249" s="201">
        <v>0.01</v>
      </c>
      <c r="I2249" s="201">
        <f t="shared" si="133"/>
        <v>4.6000000000000006E-2</v>
      </c>
      <c r="J2249" s="197"/>
    </row>
    <row r="2250" spans="1:10" ht="12.75" customHeight="1">
      <c r="A2250" s="206"/>
      <c r="B2250" s="206"/>
      <c r="C2250" s="206"/>
      <c r="D2250" s="206"/>
      <c r="E2250" s="206"/>
      <c r="F2250" s="208"/>
      <c r="G2250" s="206"/>
      <c r="H2250" s="206"/>
      <c r="I2250" s="206"/>
      <c r="J2250" s="197"/>
    </row>
    <row r="2251" spans="1:10" ht="12.75" customHeight="1">
      <c r="A2251" s="206"/>
      <c r="B2251" s="206"/>
      <c r="C2251" s="206"/>
      <c r="D2251" s="206"/>
      <c r="E2251" s="206"/>
      <c r="F2251" s="208"/>
      <c r="G2251" s="206"/>
      <c r="H2251" s="206"/>
      <c r="I2251" s="206"/>
      <c r="J2251" s="197"/>
    </row>
    <row r="2252" spans="1:10" ht="12.75" customHeight="1">
      <c r="A2252" s="206"/>
      <c r="B2252" s="206"/>
      <c r="C2252" s="206"/>
      <c r="D2252" s="206"/>
      <c r="E2252" s="206"/>
      <c r="F2252" s="208"/>
      <c r="G2252" s="206"/>
      <c r="H2252" s="206"/>
      <c r="I2252" s="206"/>
      <c r="J2252" s="197"/>
    </row>
    <row r="2253" spans="1:10" ht="12.75" customHeight="1">
      <c r="A2253" s="206"/>
      <c r="B2253" s="206"/>
      <c r="C2253" s="206"/>
      <c r="D2253" s="206"/>
      <c r="E2253" s="206"/>
      <c r="F2253" s="208"/>
      <c r="G2253" s="206"/>
      <c r="H2253" s="206"/>
      <c r="I2253" s="206"/>
      <c r="J2253" s="197"/>
    </row>
    <row r="2254" spans="1:10" ht="12.75" customHeight="1">
      <c r="A2254" s="201">
        <v>28</v>
      </c>
      <c r="B2254" s="202" t="s">
        <v>240</v>
      </c>
      <c r="C2254" s="201" t="s">
        <v>714</v>
      </c>
      <c r="D2254" s="201" t="s">
        <v>733</v>
      </c>
      <c r="E2254" s="209" t="s">
        <v>1114</v>
      </c>
      <c r="F2254" s="203" t="s">
        <v>717</v>
      </c>
      <c r="G2254" s="201">
        <v>0</v>
      </c>
      <c r="H2254" s="201">
        <v>7.5</v>
      </c>
      <c r="I2254" s="201">
        <f t="shared" ref="I2254:I2260" si="134">(G2254*H2254)/100</f>
        <v>0</v>
      </c>
      <c r="J2254" s="197"/>
    </row>
    <row r="2255" spans="1:10" ht="12.75" customHeight="1">
      <c r="A2255" s="201"/>
      <c r="B2255" s="202"/>
      <c r="C2255" s="201"/>
      <c r="D2255" s="201"/>
      <c r="E2255" s="202"/>
      <c r="F2255" s="204" t="s">
        <v>718</v>
      </c>
      <c r="G2255" s="201">
        <v>1</v>
      </c>
      <c r="H2255" s="201">
        <v>0.01</v>
      </c>
      <c r="I2255" s="201">
        <f t="shared" si="134"/>
        <v>1E-4</v>
      </c>
      <c r="J2255" s="197"/>
    </row>
    <row r="2256" spans="1:10" ht="12.75" customHeight="1">
      <c r="A2256" s="201"/>
      <c r="B2256" s="202"/>
      <c r="C2256" s="201"/>
      <c r="D2256" s="201"/>
      <c r="E2256" s="202"/>
      <c r="F2256" s="204" t="s">
        <v>719</v>
      </c>
      <c r="G2256" s="201">
        <v>0</v>
      </c>
      <c r="H2256" s="201">
        <v>7.5</v>
      </c>
      <c r="I2256" s="201">
        <f t="shared" si="134"/>
        <v>0</v>
      </c>
      <c r="J2256" s="197"/>
    </row>
    <row r="2257" spans="1:10" ht="12.75" customHeight="1">
      <c r="A2257" s="201"/>
      <c r="B2257" s="202"/>
      <c r="C2257" s="201"/>
      <c r="D2257" s="201"/>
      <c r="E2257" s="202"/>
      <c r="F2257" s="204" t="s">
        <v>720</v>
      </c>
      <c r="G2257" s="201">
        <v>0</v>
      </c>
      <c r="H2257" s="201">
        <v>0.5</v>
      </c>
      <c r="I2257" s="201">
        <f t="shared" si="134"/>
        <v>0</v>
      </c>
      <c r="J2257" s="197"/>
    </row>
    <row r="2258" spans="1:10" ht="12.75" customHeight="1">
      <c r="A2258" s="201"/>
      <c r="B2258" s="202"/>
      <c r="C2258" s="201"/>
      <c r="D2258" s="201"/>
      <c r="E2258" s="202"/>
      <c r="F2258" s="204" t="s">
        <v>721</v>
      </c>
      <c r="G2258" s="201">
        <v>0</v>
      </c>
      <c r="H2258" s="201">
        <v>0.5</v>
      </c>
      <c r="I2258" s="201">
        <f t="shared" si="134"/>
        <v>0</v>
      </c>
      <c r="J2258" s="197"/>
    </row>
    <row r="2259" spans="1:10" ht="12.75" customHeight="1">
      <c r="A2259" s="201"/>
      <c r="B2259" s="202"/>
      <c r="C2259" s="201"/>
      <c r="D2259" s="201"/>
      <c r="E2259" s="202"/>
      <c r="F2259" s="204" t="s">
        <v>722</v>
      </c>
      <c r="G2259" s="201">
        <v>0</v>
      </c>
      <c r="H2259" s="201">
        <v>0.25</v>
      </c>
      <c r="I2259" s="201">
        <f t="shared" si="134"/>
        <v>0</v>
      </c>
      <c r="J2259" s="197"/>
    </row>
    <row r="2260" spans="1:10" ht="12.75" customHeight="1">
      <c r="A2260" s="201"/>
      <c r="B2260" s="202"/>
      <c r="C2260" s="201"/>
      <c r="D2260" s="201"/>
      <c r="E2260" s="202"/>
      <c r="F2260" s="204" t="s">
        <v>723</v>
      </c>
      <c r="G2260" s="201">
        <f>280+580</f>
        <v>860</v>
      </c>
      <c r="H2260" s="201">
        <v>0.01</v>
      </c>
      <c r="I2260" s="201">
        <f t="shared" si="134"/>
        <v>8.5999999999999993E-2</v>
      </c>
      <c r="J2260" s="197"/>
    </row>
    <row r="2261" spans="1:10" ht="12.75" customHeight="1">
      <c r="A2261" s="206"/>
      <c r="B2261" s="206"/>
      <c r="C2261" s="206"/>
      <c r="D2261" s="206"/>
      <c r="E2261" s="206"/>
      <c r="F2261" s="208"/>
      <c r="G2261" s="206"/>
      <c r="H2261" s="206"/>
      <c r="I2261" s="206"/>
      <c r="J2261" s="197"/>
    </row>
    <row r="2262" spans="1:10" ht="12.75" customHeight="1">
      <c r="A2262" s="206"/>
      <c r="B2262" s="206"/>
      <c r="C2262" s="206"/>
      <c r="D2262" s="206"/>
      <c r="E2262" s="206"/>
      <c r="F2262" s="208"/>
      <c r="G2262" s="206"/>
      <c r="H2262" s="206"/>
      <c r="I2262" s="206"/>
      <c r="J2262" s="197"/>
    </row>
    <row r="2263" spans="1:10" ht="12.75" customHeight="1">
      <c r="A2263" s="206"/>
      <c r="B2263" s="206"/>
      <c r="C2263" s="206"/>
      <c r="D2263" s="206"/>
      <c r="E2263" s="206"/>
      <c r="F2263" s="208"/>
      <c r="G2263" s="206"/>
      <c r="H2263" s="206"/>
      <c r="I2263" s="206"/>
      <c r="J2263" s="197"/>
    </row>
    <row r="2264" spans="1:10" ht="12.75" customHeight="1">
      <c r="A2264" s="206"/>
      <c r="B2264" s="206"/>
      <c r="C2264" s="206"/>
      <c r="D2264" s="206"/>
      <c r="E2264" s="206"/>
      <c r="F2264" s="208"/>
      <c r="G2264" s="206"/>
      <c r="H2264" s="206"/>
      <c r="I2264" s="206"/>
      <c r="J2264" s="197"/>
    </row>
    <row r="2265" spans="1:10" ht="12.75" customHeight="1">
      <c r="A2265" s="206"/>
      <c r="B2265" s="206"/>
      <c r="C2265" s="206"/>
      <c r="D2265" s="206"/>
      <c r="E2265" s="206"/>
      <c r="F2265" s="208"/>
      <c r="G2265" s="206"/>
      <c r="H2265" s="206"/>
      <c r="I2265" s="206"/>
      <c r="J2265" s="197"/>
    </row>
    <row r="2266" spans="1:10" ht="12.75" customHeight="1">
      <c r="A2266" s="201">
        <v>29</v>
      </c>
      <c r="B2266" s="202" t="s">
        <v>240</v>
      </c>
      <c r="C2266" s="201" t="s">
        <v>714</v>
      </c>
      <c r="D2266" s="201" t="s">
        <v>733</v>
      </c>
      <c r="E2266" s="209" t="s">
        <v>1115</v>
      </c>
      <c r="F2266" s="203" t="s">
        <v>717</v>
      </c>
      <c r="G2266" s="201">
        <v>0</v>
      </c>
      <c r="H2266" s="201">
        <v>7.5</v>
      </c>
      <c r="I2266" s="201">
        <f t="shared" ref="I2266:I2272" si="135">(G2266*H2266)/100</f>
        <v>0</v>
      </c>
      <c r="J2266" s="197"/>
    </row>
    <row r="2267" spans="1:10" ht="12.75" customHeight="1">
      <c r="A2267" s="201"/>
      <c r="B2267" s="202"/>
      <c r="C2267" s="201"/>
      <c r="D2267" s="201"/>
      <c r="E2267" s="202"/>
      <c r="F2267" s="204" t="s">
        <v>718</v>
      </c>
      <c r="G2267" s="201">
        <v>1</v>
      </c>
      <c r="H2267" s="201">
        <v>0.01</v>
      </c>
      <c r="I2267" s="201">
        <f t="shared" si="135"/>
        <v>1E-4</v>
      </c>
      <c r="J2267" s="197"/>
    </row>
    <row r="2268" spans="1:10" ht="12.75" customHeight="1">
      <c r="A2268" s="201"/>
      <c r="B2268" s="202"/>
      <c r="C2268" s="201"/>
      <c r="D2268" s="201"/>
      <c r="E2268" s="202"/>
      <c r="F2268" s="204" t="s">
        <v>719</v>
      </c>
      <c r="G2268" s="201">
        <v>0</v>
      </c>
      <c r="H2268" s="201">
        <v>7.5</v>
      </c>
      <c r="I2268" s="201">
        <f t="shared" si="135"/>
        <v>0</v>
      </c>
      <c r="J2268" s="197"/>
    </row>
    <row r="2269" spans="1:10" ht="12.75" customHeight="1">
      <c r="A2269" s="201"/>
      <c r="B2269" s="202"/>
      <c r="C2269" s="201"/>
      <c r="D2269" s="201"/>
      <c r="E2269" s="202"/>
      <c r="F2269" s="204" t="s">
        <v>720</v>
      </c>
      <c r="G2269" s="201">
        <v>0</v>
      </c>
      <c r="H2269" s="201">
        <v>0.5</v>
      </c>
      <c r="I2269" s="201">
        <f t="shared" si="135"/>
        <v>0</v>
      </c>
      <c r="J2269" s="197"/>
    </row>
    <row r="2270" spans="1:10" ht="12.75" customHeight="1">
      <c r="A2270" s="201"/>
      <c r="B2270" s="202"/>
      <c r="C2270" s="201"/>
      <c r="D2270" s="201"/>
      <c r="E2270" s="202"/>
      <c r="F2270" s="204" t="s">
        <v>721</v>
      </c>
      <c r="G2270" s="201">
        <v>0</v>
      </c>
      <c r="H2270" s="201">
        <v>0.5</v>
      </c>
      <c r="I2270" s="201">
        <f t="shared" si="135"/>
        <v>0</v>
      </c>
      <c r="J2270" s="197"/>
    </row>
    <row r="2271" spans="1:10" ht="12.75" customHeight="1">
      <c r="A2271" s="201"/>
      <c r="B2271" s="202"/>
      <c r="C2271" s="201"/>
      <c r="D2271" s="201"/>
      <c r="E2271" s="202"/>
      <c r="F2271" s="204" t="s">
        <v>722</v>
      </c>
      <c r="G2271" s="201">
        <v>0</v>
      </c>
      <c r="H2271" s="201">
        <v>0.25</v>
      </c>
      <c r="I2271" s="201">
        <f t="shared" si="135"/>
        <v>0</v>
      </c>
      <c r="J2271" s="197"/>
    </row>
    <row r="2272" spans="1:10" ht="12.75" customHeight="1">
      <c r="A2272" s="201"/>
      <c r="B2272" s="202"/>
      <c r="C2272" s="201"/>
      <c r="D2272" s="201"/>
      <c r="E2272" s="202"/>
      <c r="F2272" s="204" t="s">
        <v>723</v>
      </c>
      <c r="G2272" s="201">
        <v>150</v>
      </c>
      <c r="H2272" s="201">
        <v>0.01</v>
      </c>
      <c r="I2272" s="201">
        <f t="shared" si="135"/>
        <v>1.4999999999999999E-2</v>
      </c>
      <c r="J2272" s="197"/>
    </row>
    <row r="2273" spans="1:10" ht="12.75" customHeight="1">
      <c r="A2273" s="206"/>
      <c r="B2273" s="206"/>
      <c r="C2273" s="206"/>
      <c r="D2273" s="206"/>
      <c r="E2273" s="206"/>
      <c r="F2273" s="208"/>
      <c r="G2273" s="206"/>
      <c r="H2273" s="206"/>
      <c r="I2273" s="206"/>
      <c r="J2273" s="197"/>
    </row>
    <row r="2274" spans="1:10" ht="12.75" customHeight="1">
      <c r="A2274" s="206"/>
      <c r="B2274" s="206"/>
      <c r="C2274" s="206"/>
      <c r="D2274" s="206"/>
      <c r="E2274" s="206"/>
      <c r="F2274" s="208"/>
      <c r="G2274" s="206"/>
      <c r="H2274" s="206"/>
      <c r="I2274" s="206"/>
      <c r="J2274" s="197"/>
    </row>
    <row r="2275" spans="1:10" ht="12.75" customHeight="1">
      <c r="A2275" s="201">
        <v>30</v>
      </c>
      <c r="B2275" s="202" t="s">
        <v>240</v>
      </c>
      <c r="C2275" s="201" t="s">
        <v>714</v>
      </c>
      <c r="D2275" s="201" t="s">
        <v>733</v>
      </c>
      <c r="E2275" s="209" t="s">
        <v>1116</v>
      </c>
      <c r="F2275" s="203" t="s">
        <v>717</v>
      </c>
      <c r="G2275" s="201">
        <v>0</v>
      </c>
      <c r="H2275" s="201">
        <v>7.5</v>
      </c>
      <c r="I2275" s="201">
        <f t="shared" ref="I2275:I2281" si="136">(G2275*H2275)/100</f>
        <v>0</v>
      </c>
      <c r="J2275" s="197"/>
    </row>
    <row r="2276" spans="1:10" ht="12.75" customHeight="1">
      <c r="A2276" s="201"/>
      <c r="B2276" s="202"/>
      <c r="C2276" s="201"/>
      <c r="D2276" s="201"/>
      <c r="E2276" s="202"/>
      <c r="F2276" s="204" t="s">
        <v>718</v>
      </c>
      <c r="G2276" s="201">
        <v>1</v>
      </c>
      <c r="H2276" s="201">
        <v>0.01</v>
      </c>
      <c r="I2276" s="201">
        <f t="shared" si="136"/>
        <v>1E-4</v>
      </c>
      <c r="J2276" s="197"/>
    </row>
    <row r="2277" spans="1:10" ht="12.75" customHeight="1">
      <c r="A2277" s="201"/>
      <c r="B2277" s="202"/>
      <c r="C2277" s="201"/>
      <c r="D2277" s="201"/>
      <c r="E2277" s="202"/>
      <c r="F2277" s="204" t="s">
        <v>719</v>
      </c>
      <c r="G2277" s="201">
        <v>0</v>
      </c>
      <c r="H2277" s="201">
        <v>7.5</v>
      </c>
      <c r="I2277" s="201">
        <f t="shared" si="136"/>
        <v>0</v>
      </c>
      <c r="J2277" s="197"/>
    </row>
    <row r="2278" spans="1:10" ht="12.75" customHeight="1">
      <c r="A2278" s="201"/>
      <c r="B2278" s="202"/>
      <c r="C2278" s="201"/>
      <c r="D2278" s="201"/>
      <c r="E2278" s="202"/>
      <c r="F2278" s="204" t="s">
        <v>720</v>
      </c>
      <c r="G2278" s="201">
        <v>0</v>
      </c>
      <c r="H2278" s="201">
        <v>0.5</v>
      </c>
      <c r="I2278" s="201">
        <f t="shared" si="136"/>
        <v>0</v>
      </c>
      <c r="J2278" s="197"/>
    </row>
    <row r="2279" spans="1:10" ht="12.75" customHeight="1">
      <c r="A2279" s="201"/>
      <c r="B2279" s="202"/>
      <c r="C2279" s="201"/>
      <c r="D2279" s="201"/>
      <c r="E2279" s="202"/>
      <c r="F2279" s="204" t="s">
        <v>721</v>
      </c>
      <c r="G2279" s="201">
        <v>0</v>
      </c>
      <c r="H2279" s="201">
        <v>0.5</v>
      </c>
      <c r="I2279" s="201">
        <f t="shared" si="136"/>
        <v>0</v>
      </c>
      <c r="J2279" s="197"/>
    </row>
    <row r="2280" spans="1:10" ht="12.75" customHeight="1">
      <c r="A2280" s="201"/>
      <c r="B2280" s="202"/>
      <c r="C2280" s="201"/>
      <c r="D2280" s="201"/>
      <c r="E2280" s="202"/>
      <c r="F2280" s="204" t="s">
        <v>722</v>
      </c>
      <c r="G2280" s="201">
        <v>0</v>
      </c>
      <c r="H2280" s="201">
        <v>0.25</v>
      </c>
      <c r="I2280" s="201">
        <f t="shared" si="136"/>
        <v>0</v>
      </c>
      <c r="J2280" s="197"/>
    </row>
    <row r="2281" spans="1:10" ht="12.75" customHeight="1">
      <c r="A2281" s="201"/>
      <c r="B2281" s="202"/>
      <c r="C2281" s="201"/>
      <c r="D2281" s="201"/>
      <c r="E2281" s="202"/>
      <c r="F2281" s="204" t="s">
        <v>723</v>
      </c>
      <c r="G2281" s="201">
        <f>120+460</f>
        <v>580</v>
      </c>
      <c r="H2281" s="201">
        <v>0.01</v>
      </c>
      <c r="I2281" s="201">
        <f t="shared" si="136"/>
        <v>5.7999999999999996E-2</v>
      </c>
      <c r="J2281" s="197"/>
    </row>
    <row r="2282" spans="1:10" ht="12.75" customHeight="1">
      <c r="A2282" s="206"/>
      <c r="B2282" s="206"/>
      <c r="C2282" s="206"/>
      <c r="D2282" s="206"/>
      <c r="E2282" s="206"/>
      <c r="F2282" s="208"/>
      <c r="G2282" s="206"/>
      <c r="H2282" s="206"/>
      <c r="I2282" s="206"/>
      <c r="J2282" s="197"/>
    </row>
    <row r="2283" spans="1:10" ht="12.75" customHeight="1">
      <c r="A2283" s="206"/>
      <c r="B2283" s="206"/>
      <c r="C2283" s="206"/>
      <c r="D2283" s="206"/>
      <c r="E2283" s="206"/>
      <c r="F2283" s="208"/>
      <c r="G2283" s="206"/>
      <c r="H2283" s="206"/>
      <c r="I2283" s="206"/>
      <c r="J2283" s="197"/>
    </row>
    <row r="2284" spans="1:10" ht="12.75" customHeight="1">
      <c r="A2284" s="201">
        <v>31</v>
      </c>
      <c r="B2284" s="202" t="s">
        <v>240</v>
      </c>
      <c r="C2284" s="201" t="s">
        <v>714</v>
      </c>
      <c r="D2284" s="201" t="s">
        <v>733</v>
      </c>
      <c r="E2284" s="209" t="s">
        <v>1117</v>
      </c>
      <c r="F2284" s="203" t="s">
        <v>717</v>
      </c>
      <c r="G2284" s="201">
        <v>0</v>
      </c>
      <c r="H2284" s="201">
        <v>7.5</v>
      </c>
      <c r="I2284" s="201">
        <f t="shared" ref="I2284:I2290" si="137">(G2284*H2284)/100</f>
        <v>0</v>
      </c>
      <c r="J2284" s="197"/>
    </row>
    <row r="2285" spans="1:10" ht="12.75" customHeight="1">
      <c r="A2285" s="201"/>
      <c r="B2285" s="202"/>
      <c r="C2285" s="201"/>
      <c r="D2285" s="201"/>
      <c r="E2285" s="202"/>
      <c r="F2285" s="204" t="s">
        <v>718</v>
      </c>
      <c r="G2285" s="201">
        <v>1</v>
      </c>
      <c r="H2285" s="201">
        <v>0.01</v>
      </c>
      <c r="I2285" s="201">
        <f t="shared" si="137"/>
        <v>1E-4</v>
      </c>
      <c r="J2285" s="197"/>
    </row>
    <row r="2286" spans="1:10" ht="12.75" customHeight="1">
      <c r="A2286" s="201"/>
      <c r="B2286" s="202"/>
      <c r="C2286" s="201"/>
      <c r="D2286" s="201"/>
      <c r="E2286" s="202"/>
      <c r="F2286" s="204" t="s">
        <v>719</v>
      </c>
      <c r="G2286" s="201">
        <v>0</v>
      </c>
      <c r="H2286" s="201">
        <v>7.5</v>
      </c>
      <c r="I2286" s="201">
        <f t="shared" si="137"/>
        <v>0</v>
      </c>
      <c r="J2286" s="197"/>
    </row>
    <row r="2287" spans="1:10" ht="12.75" customHeight="1">
      <c r="A2287" s="201"/>
      <c r="B2287" s="202"/>
      <c r="C2287" s="201"/>
      <c r="D2287" s="201"/>
      <c r="E2287" s="202"/>
      <c r="F2287" s="204" t="s">
        <v>720</v>
      </c>
      <c r="G2287" s="201">
        <v>0</v>
      </c>
      <c r="H2287" s="201">
        <v>0.5</v>
      </c>
      <c r="I2287" s="201">
        <f t="shared" si="137"/>
        <v>0</v>
      </c>
      <c r="J2287" s="197"/>
    </row>
    <row r="2288" spans="1:10" ht="12.75" customHeight="1">
      <c r="A2288" s="201"/>
      <c r="B2288" s="202"/>
      <c r="C2288" s="201"/>
      <c r="D2288" s="201"/>
      <c r="E2288" s="202"/>
      <c r="F2288" s="204" t="s">
        <v>721</v>
      </c>
      <c r="G2288" s="201">
        <v>0</v>
      </c>
      <c r="H2288" s="201">
        <v>0.5</v>
      </c>
      <c r="I2288" s="201">
        <f t="shared" si="137"/>
        <v>0</v>
      </c>
      <c r="J2288" s="197"/>
    </row>
    <row r="2289" spans="1:10" ht="12.75" customHeight="1">
      <c r="A2289" s="201"/>
      <c r="B2289" s="202"/>
      <c r="C2289" s="201"/>
      <c r="D2289" s="201"/>
      <c r="E2289" s="202"/>
      <c r="F2289" s="204" t="s">
        <v>722</v>
      </c>
      <c r="G2289" s="201">
        <v>0</v>
      </c>
      <c r="H2289" s="201">
        <v>0.25</v>
      </c>
      <c r="I2289" s="201">
        <f t="shared" si="137"/>
        <v>0</v>
      </c>
      <c r="J2289" s="197"/>
    </row>
    <row r="2290" spans="1:10" ht="12.75" customHeight="1">
      <c r="A2290" s="201"/>
      <c r="B2290" s="202"/>
      <c r="C2290" s="201"/>
      <c r="D2290" s="201"/>
      <c r="E2290" s="202"/>
      <c r="F2290" s="204" t="s">
        <v>723</v>
      </c>
      <c r="G2290" s="201">
        <f>120+420</f>
        <v>540</v>
      </c>
      <c r="H2290" s="201">
        <v>0.01</v>
      </c>
      <c r="I2290" s="201">
        <f t="shared" si="137"/>
        <v>5.4000000000000006E-2</v>
      </c>
      <c r="J2290" s="197"/>
    </row>
    <row r="2291" spans="1:10" ht="12.75" customHeight="1">
      <c r="A2291" s="206"/>
      <c r="B2291" s="206"/>
      <c r="C2291" s="206"/>
      <c r="D2291" s="206"/>
      <c r="E2291" s="206"/>
      <c r="F2291" s="208"/>
      <c r="G2291" s="206"/>
      <c r="H2291" s="206"/>
      <c r="I2291" s="206"/>
      <c r="J2291" s="197"/>
    </row>
    <row r="2292" spans="1:10" ht="12.75" customHeight="1">
      <c r="A2292" s="206"/>
      <c r="B2292" s="206"/>
      <c r="C2292" s="206"/>
      <c r="D2292" s="206"/>
      <c r="E2292" s="206"/>
      <c r="F2292" s="208"/>
      <c r="G2292" s="206"/>
      <c r="H2292" s="206"/>
      <c r="I2292" s="206"/>
      <c r="J2292" s="197"/>
    </row>
    <row r="2293" spans="1:10" ht="12.75" customHeight="1">
      <c r="A2293" s="201">
        <v>32</v>
      </c>
      <c r="B2293" s="202" t="s">
        <v>240</v>
      </c>
      <c r="C2293" s="201" t="s">
        <v>714</v>
      </c>
      <c r="D2293" s="201" t="s">
        <v>733</v>
      </c>
      <c r="E2293" s="209" t="s">
        <v>1118</v>
      </c>
      <c r="F2293" s="203" t="s">
        <v>717</v>
      </c>
      <c r="G2293" s="201">
        <v>0</v>
      </c>
      <c r="H2293" s="201">
        <v>7.5</v>
      </c>
      <c r="I2293" s="201">
        <f t="shared" ref="I2293:I2299" si="138">(G2293*H2293)/100</f>
        <v>0</v>
      </c>
      <c r="J2293" s="197"/>
    </row>
    <row r="2294" spans="1:10" ht="12.75" customHeight="1">
      <c r="A2294" s="201"/>
      <c r="B2294" s="202"/>
      <c r="C2294" s="201"/>
      <c r="D2294" s="201"/>
      <c r="E2294" s="202"/>
      <c r="F2294" s="204" t="s">
        <v>718</v>
      </c>
      <c r="G2294" s="201">
        <v>0</v>
      </c>
      <c r="H2294" s="201">
        <v>0.01</v>
      </c>
      <c r="I2294" s="201">
        <f t="shared" si="138"/>
        <v>0</v>
      </c>
      <c r="J2294" s="197"/>
    </row>
    <row r="2295" spans="1:10" ht="12.75" customHeight="1">
      <c r="A2295" s="201"/>
      <c r="B2295" s="202"/>
      <c r="C2295" s="201"/>
      <c r="D2295" s="201"/>
      <c r="E2295" s="202"/>
      <c r="F2295" s="204" t="s">
        <v>719</v>
      </c>
      <c r="G2295" s="201">
        <v>0</v>
      </c>
      <c r="H2295" s="201">
        <v>7.5</v>
      </c>
      <c r="I2295" s="201">
        <f t="shared" si="138"/>
        <v>0</v>
      </c>
      <c r="J2295" s="197"/>
    </row>
    <row r="2296" spans="1:10" ht="12.75" customHeight="1">
      <c r="A2296" s="201"/>
      <c r="B2296" s="202"/>
      <c r="C2296" s="201"/>
      <c r="D2296" s="201"/>
      <c r="E2296" s="202"/>
      <c r="F2296" s="204" t="s">
        <v>720</v>
      </c>
      <c r="G2296" s="201">
        <v>0</v>
      </c>
      <c r="H2296" s="201">
        <v>0.5</v>
      </c>
      <c r="I2296" s="201">
        <f t="shared" si="138"/>
        <v>0</v>
      </c>
      <c r="J2296" s="197"/>
    </row>
    <row r="2297" spans="1:10" ht="12.75" customHeight="1">
      <c r="A2297" s="201"/>
      <c r="B2297" s="202"/>
      <c r="C2297" s="201"/>
      <c r="D2297" s="201"/>
      <c r="E2297" s="202"/>
      <c r="F2297" s="204" t="s">
        <v>721</v>
      </c>
      <c r="G2297" s="201">
        <v>0</v>
      </c>
      <c r="H2297" s="201">
        <v>0.5</v>
      </c>
      <c r="I2297" s="201">
        <f t="shared" si="138"/>
        <v>0</v>
      </c>
      <c r="J2297" s="197"/>
    </row>
    <row r="2298" spans="1:10" ht="12.75" customHeight="1">
      <c r="A2298" s="201"/>
      <c r="B2298" s="202"/>
      <c r="C2298" s="201"/>
      <c r="D2298" s="201"/>
      <c r="E2298" s="202"/>
      <c r="F2298" s="204" t="s">
        <v>722</v>
      </c>
      <c r="G2298" s="201">
        <v>0</v>
      </c>
      <c r="H2298" s="201">
        <v>0.25</v>
      </c>
      <c r="I2298" s="201">
        <f t="shared" si="138"/>
        <v>0</v>
      </c>
      <c r="J2298" s="197"/>
    </row>
    <row r="2299" spans="1:10" ht="12.75" customHeight="1">
      <c r="A2299" s="201"/>
      <c r="B2299" s="202"/>
      <c r="C2299" s="201"/>
      <c r="D2299" s="201"/>
      <c r="E2299" s="202"/>
      <c r="F2299" s="204" t="s">
        <v>723</v>
      </c>
      <c r="G2299" s="201">
        <f>320+360</f>
        <v>680</v>
      </c>
      <c r="H2299" s="201">
        <v>0.01</v>
      </c>
      <c r="I2299" s="201">
        <f t="shared" si="138"/>
        <v>6.8000000000000005E-2</v>
      </c>
      <c r="J2299" s="197"/>
    </row>
    <row r="2300" spans="1:10" ht="12.75" customHeight="1">
      <c r="A2300" s="206"/>
      <c r="B2300" s="206"/>
      <c r="C2300" s="206"/>
      <c r="D2300" s="206"/>
      <c r="E2300" s="206"/>
      <c r="F2300" s="208"/>
      <c r="G2300" s="206"/>
      <c r="H2300" s="206"/>
      <c r="I2300" s="206"/>
      <c r="J2300" s="197"/>
    </row>
    <row r="2301" spans="1:10" ht="12.75" customHeight="1">
      <c r="A2301" s="206"/>
      <c r="B2301" s="206"/>
      <c r="C2301" s="206"/>
      <c r="D2301" s="206"/>
      <c r="E2301" s="206"/>
      <c r="F2301" s="208"/>
      <c r="G2301" s="206"/>
      <c r="H2301" s="206"/>
      <c r="I2301" s="206"/>
      <c r="J2301" s="197"/>
    </row>
    <row r="2302" spans="1:10" ht="12.75" customHeight="1">
      <c r="A2302" s="201">
        <v>33</v>
      </c>
      <c r="B2302" s="202" t="s">
        <v>240</v>
      </c>
      <c r="C2302" s="201" t="s">
        <v>714</v>
      </c>
      <c r="D2302" s="201" t="s">
        <v>733</v>
      </c>
      <c r="E2302" s="209" t="s">
        <v>1119</v>
      </c>
      <c r="F2302" s="203" t="s">
        <v>717</v>
      </c>
      <c r="G2302" s="201">
        <v>0</v>
      </c>
      <c r="H2302" s="201">
        <v>7.5</v>
      </c>
      <c r="I2302" s="201">
        <f t="shared" ref="I2302:I2308" si="139">(G2302*H2302)/100</f>
        <v>0</v>
      </c>
      <c r="J2302" s="197"/>
    </row>
    <row r="2303" spans="1:10" ht="12.75" customHeight="1">
      <c r="A2303" s="201"/>
      <c r="B2303" s="202"/>
      <c r="C2303" s="201"/>
      <c r="D2303" s="201"/>
      <c r="E2303" s="202"/>
      <c r="F2303" s="204" t="s">
        <v>718</v>
      </c>
      <c r="G2303" s="201">
        <v>1</v>
      </c>
      <c r="H2303" s="201">
        <v>0.01</v>
      </c>
      <c r="I2303" s="201">
        <f t="shared" si="139"/>
        <v>1E-4</v>
      </c>
      <c r="J2303" s="197"/>
    </row>
    <row r="2304" spans="1:10" ht="12.75" customHeight="1">
      <c r="A2304" s="201"/>
      <c r="B2304" s="202"/>
      <c r="C2304" s="201"/>
      <c r="D2304" s="201"/>
      <c r="E2304" s="202"/>
      <c r="F2304" s="204" t="s">
        <v>719</v>
      </c>
      <c r="G2304" s="201">
        <v>0</v>
      </c>
      <c r="H2304" s="201">
        <v>7.5</v>
      </c>
      <c r="I2304" s="201">
        <f t="shared" si="139"/>
        <v>0</v>
      </c>
      <c r="J2304" s="197"/>
    </row>
    <row r="2305" spans="1:10" ht="12.75" customHeight="1">
      <c r="A2305" s="201"/>
      <c r="B2305" s="202"/>
      <c r="C2305" s="201"/>
      <c r="D2305" s="201"/>
      <c r="E2305" s="202"/>
      <c r="F2305" s="204" t="s">
        <v>720</v>
      </c>
      <c r="G2305" s="201">
        <v>0</v>
      </c>
      <c r="H2305" s="201">
        <v>0.5</v>
      </c>
      <c r="I2305" s="201">
        <f t="shared" si="139"/>
        <v>0</v>
      </c>
      <c r="J2305" s="197"/>
    </row>
    <row r="2306" spans="1:10" ht="12.75" customHeight="1">
      <c r="A2306" s="201"/>
      <c r="B2306" s="202"/>
      <c r="C2306" s="201"/>
      <c r="D2306" s="201"/>
      <c r="E2306" s="202"/>
      <c r="F2306" s="204" t="s">
        <v>721</v>
      </c>
      <c r="G2306" s="201">
        <v>0</v>
      </c>
      <c r="H2306" s="201">
        <v>0.5</v>
      </c>
      <c r="I2306" s="201">
        <f t="shared" si="139"/>
        <v>0</v>
      </c>
      <c r="J2306" s="197"/>
    </row>
    <row r="2307" spans="1:10" ht="12.75" customHeight="1">
      <c r="A2307" s="201"/>
      <c r="B2307" s="202"/>
      <c r="C2307" s="201"/>
      <c r="D2307" s="201"/>
      <c r="E2307" s="202"/>
      <c r="F2307" s="204" t="s">
        <v>722</v>
      </c>
      <c r="G2307" s="201">
        <v>0</v>
      </c>
      <c r="H2307" s="201">
        <v>0.25</v>
      </c>
      <c r="I2307" s="201">
        <f t="shared" si="139"/>
        <v>0</v>
      </c>
      <c r="J2307" s="197"/>
    </row>
    <row r="2308" spans="1:10" ht="12.75" customHeight="1">
      <c r="A2308" s="201"/>
      <c r="B2308" s="202"/>
      <c r="C2308" s="201"/>
      <c r="D2308" s="201"/>
      <c r="E2308" s="202"/>
      <c r="F2308" s="204" t="s">
        <v>723</v>
      </c>
      <c r="G2308" s="201">
        <v>120</v>
      </c>
      <c r="H2308" s="201">
        <v>0.01</v>
      </c>
      <c r="I2308" s="201">
        <f t="shared" si="139"/>
        <v>1.2E-2</v>
      </c>
      <c r="J2308" s="197"/>
    </row>
    <row r="2309" spans="1:10" ht="12.75" customHeight="1">
      <c r="A2309" s="206"/>
      <c r="B2309" s="206"/>
      <c r="C2309" s="206"/>
      <c r="D2309" s="206"/>
      <c r="E2309" s="206"/>
      <c r="F2309" s="208"/>
      <c r="G2309" s="206"/>
      <c r="H2309" s="206"/>
      <c r="I2309" s="206"/>
      <c r="J2309" s="197"/>
    </row>
    <row r="2310" spans="1:10" ht="12.75" customHeight="1">
      <c r="A2310" s="206"/>
      <c r="B2310" s="206"/>
      <c r="C2310" s="206"/>
      <c r="D2310" s="206"/>
      <c r="E2310" s="206"/>
      <c r="F2310" s="208"/>
      <c r="G2310" s="206"/>
      <c r="H2310" s="206"/>
      <c r="I2310" s="206"/>
      <c r="J2310" s="197"/>
    </row>
    <row r="2311" spans="1:10" ht="12.75" customHeight="1">
      <c r="A2311" s="201">
        <v>34</v>
      </c>
      <c r="B2311" s="202" t="s">
        <v>240</v>
      </c>
      <c r="C2311" s="201" t="s">
        <v>714</v>
      </c>
      <c r="D2311" s="201" t="s">
        <v>733</v>
      </c>
      <c r="E2311" s="209" t="s">
        <v>1120</v>
      </c>
      <c r="F2311" s="203" t="s">
        <v>717</v>
      </c>
      <c r="G2311" s="201">
        <v>0</v>
      </c>
      <c r="H2311" s="201">
        <v>7.5</v>
      </c>
      <c r="I2311" s="201">
        <f t="shared" ref="I2311:I2317" si="140">(G2311*H2311)/100</f>
        <v>0</v>
      </c>
      <c r="J2311" s="197"/>
    </row>
    <row r="2312" spans="1:10" ht="12.75" customHeight="1">
      <c r="A2312" s="201"/>
      <c r="B2312" s="202"/>
      <c r="C2312" s="201"/>
      <c r="D2312" s="201"/>
      <c r="E2312" s="202"/>
      <c r="F2312" s="204" t="s">
        <v>718</v>
      </c>
      <c r="G2312" s="201">
        <v>1</v>
      </c>
      <c r="H2312" s="201">
        <v>0.01</v>
      </c>
      <c r="I2312" s="201">
        <f t="shared" si="140"/>
        <v>1E-4</v>
      </c>
      <c r="J2312" s="197"/>
    </row>
    <row r="2313" spans="1:10" ht="12.75" customHeight="1">
      <c r="A2313" s="201"/>
      <c r="B2313" s="202"/>
      <c r="C2313" s="201"/>
      <c r="D2313" s="201"/>
      <c r="E2313" s="202"/>
      <c r="F2313" s="204" t="s">
        <v>719</v>
      </c>
      <c r="G2313" s="201">
        <v>0</v>
      </c>
      <c r="H2313" s="201">
        <v>7.5</v>
      </c>
      <c r="I2313" s="201">
        <f t="shared" si="140"/>
        <v>0</v>
      </c>
      <c r="J2313" s="197"/>
    </row>
    <row r="2314" spans="1:10" ht="12.75" customHeight="1">
      <c r="A2314" s="201"/>
      <c r="B2314" s="202"/>
      <c r="C2314" s="201"/>
      <c r="D2314" s="201"/>
      <c r="E2314" s="202"/>
      <c r="F2314" s="204" t="s">
        <v>720</v>
      </c>
      <c r="G2314" s="201">
        <v>0</v>
      </c>
      <c r="H2314" s="201">
        <v>0.5</v>
      </c>
      <c r="I2314" s="201">
        <f t="shared" si="140"/>
        <v>0</v>
      </c>
      <c r="J2314" s="197"/>
    </row>
    <row r="2315" spans="1:10" ht="12.75" customHeight="1">
      <c r="A2315" s="201"/>
      <c r="B2315" s="202"/>
      <c r="C2315" s="201"/>
      <c r="D2315" s="201"/>
      <c r="E2315" s="202"/>
      <c r="F2315" s="204" t="s">
        <v>721</v>
      </c>
      <c r="G2315" s="201">
        <v>0</v>
      </c>
      <c r="H2315" s="201">
        <v>0.5</v>
      </c>
      <c r="I2315" s="201">
        <f t="shared" si="140"/>
        <v>0</v>
      </c>
      <c r="J2315" s="197"/>
    </row>
    <row r="2316" spans="1:10" ht="12.75" customHeight="1">
      <c r="A2316" s="201"/>
      <c r="B2316" s="202"/>
      <c r="C2316" s="201"/>
      <c r="D2316" s="201"/>
      <c r="E2316" s="202"/>
      <c r="F2316" s="204" t="s">
        <v>722</v>
      </c>
      <c r="G2316" s="201">
        <v>0</v>
      </c>
      <c r="H2316" s="201">
        <v>0.25</v>
      </c>
      <c r="I2316" s="201">
        <f t="shared" si="140"/>
        <v>0</v>
      </c>
      <c r="J2316" s="197"/>
    </row>
    <row r="2317" spans="1:10" ht="12.75" customHeight="1">
      <c r="A2317" s="201"/>
      <c r="B2317" s="202"/>
      <c r="C2317" s="201"/>
      <c r="D2317" s="201"/>
      <c r="E2317" s="202"/>
      <c r="F2317" s="204" t="s">
        <v>723</v>
      </c>
      <c r="G2317" s="201">
        <v>150</v>
      </c>
      <c r="H2317" s="201">
        <v>0.01</v>
      </c>
      <c r="I2317" s="201">
        <f t="shared" si="140"/>
        <v>1.4999999999999999E-2</v>
      </c>
      <c r="J2317" s="197"/>
    </row>
    <row r="2318" spans="1:10" ht="12.75" customHeight="1">
      <c r="A2318" s="206"/>
      <c r="B2318" s="206"/>
      <c r="C2318" s="206"/>
      <c r="D2318" s="206"/>
      <c r="E2318" s="206"/>
      <c r="F2318" s="208"/>
      <c r="G2318" s="206"/>
      <c r="H2318" s="206"/>
      <c r="I2318" s="206"/>
      <c r="J2318" s="197"/>
    </row>
    <row r="2319" spans="1:10" ht="12.75" customHeight="1">
      <c r="A2319" s="206"/>
      <c r="B2319" s="206"/>
      <c r="C2319" s="206"/>
      <c r="D2319" s="206"/>
      <c r="E2319" s="206"/>
      <c r="F2319" s="208"/>
      <c r="G2319" s="206"/>
      <c r="H2319" s="206"/>
      <c r="I2319" s="206"/>
      <c r="J2319" s="197"/>
    </row>
    <row r="2320" spans="1:10" ht="12.75" customHeight="1">
      <c r="A2320" s="201">
        <v>35</v>
      </c>
      <c r="B2320" s="202" t="s">
        <v>240</v>
      </c>
      <c r="C2320" s="201" t="s">
        <v>714</v>
      </c>
      <c r="D2320" s="201" t="s">
        <v>733</v>
      </c>
      <c r="E2320" s="209" t="s">
        <v>1121</v>
      </c>
      <c r="F2320" s="203" t="s">
        <v>717</v>
      </c>
      <c r="G2320" s="201">
        <v>0</v>
      </c>
      <c r="H2320" s="201">
        <v>7.5</v>
      </c>
      <c r="I2320" s="201">
        <f t="shared" ref="I2320:I2326" si="141">(G2320*H2320)/100</f>
        <v>0</v>
      </c>
      <c r="J2320" s="197"/>
    </row>
    <row r="2321" spans="1:10" ht="12.75" customHeight="1">
      <c r="A2321" s="201"/>
      <c r="B2321" s="202"/>
      <c r="C2321" s="201"/>
      <c r="D2321" s="201"/>
      <c r="E2321" s="202"/>
      <c r="F2321" s="204" t="s">
        <v>718</v>
      </c>
      <c r="G2321" s="201">
        <v>0</v>
      </c>
      <c r="H2321" s="201">
        <v>0.01</v>
      </c>
      <c r="I2321" s="201">
        <f t="shared" si="141"/>
        <v>0</v>
      </c>
      <c r="J2321" s="197"/>
    </row>
    <row r="2322" spans="1:10" ht="12.75" customHeight="1">
      <c r="A2322" s="201"/>
      <c r="B2322" s="202"/>
      <c r="C2322" s="201"/>
      <c r="D2322" s="201"/>
      <c r="E2322" s="202"/>
      <c r="F2322" s="204" t="s">
        <v>719</v>
      </c>
      <c r="G2322" s="201">
        <v>0</v>
      </c>
      <c r="H2322" s="201">
        <v>7.5</v>
      </c>
      <c r="I2322" s="201">
        <f t="shared" si="141"/>
        <v>0</v>
      </c>
      <c r="J2322" s="197"/>
    </row>
    <row r="2323" spans="1:10" ht="12.75" customHeight="1">
      <c r="A2323" s="201"/>
      <c r="B2323" s="202"/>
      <c r="C2323" s="201"/>
      <c r="D2323" s="201"/>
      <c r="E2323" s="202"/>
      <c r="F2323" s="204" t="s">
        <v>720</v>
      </c>
      <c r="G2323" s="201">
        <v>0</v>
      </c>
      <c r="H2323" s="201">
        <v>0.5</v>
      </c>
      <c r="I2323" s="201">
        <f t="shared" si="141"/>
        <v>0</v>
      </c>
      <c r="J2323" s="197"/>
    </row>
    <row r="2324" spans="1:10" ht="12.75" customHeight="1">
      <c r="A2324" s="201"/>
      <c r="B2324" s="202"/>
      <c r="C2324" s="201"/>
      <c r="D2324" s="201"/>
      <c r="E2324" s="202"/>
      <c r="F2324" s="204" t="s">
        <v>721</v>
      </c>
      <c r="G2324" s="201">
        <v>0</v>
      </c>
      <c r="H2324" s="201">
        <v>0.5</v>
      </c>
      <c r="I2324" s="201">
        <f t="shared" si="141"/>
        <v>0</v>
      </c>
      <c r="J2324" s="197"/>
    </row>
    <row r="2325" spans="1:10" ht="12.75" customHeight="1">
      <c r="A2325" s="201"/>
      <c r="B2325" s="202"/>
      <c r="C2325" s="201"/>
      <c r="D2325" s="201"/>
      <c r="E2325" s="202"/>
      <c r="F2325" s="204" t="s">
        <v>722</v>
      </c>
      <c r="G2325" s="201">
        <v>0</v>
      </c>
      <c r="H2325" s="201">
        <v>0.25</v>
      </c>
      <c r="I2325" s="201">
        <f t="shared" si="141"/>
        <v>0</v>
      </c>
      <c r="J2325" s="197"/>
    </row>
    <row r="2326" spans="1:10" ht="12.75" customHeight="1">
      <c r="A2326" s="201"/>
      <c r="B2326" s="202"/>
      <c r="C2326" s="201"/>
      <c r="D2326" s="201"/>
      <c r="E2326" s="202"/>
      <c r="F2326" s="204" t="s">
        <v>723</v>
      </c>
      <c r="G2326" s="201">
        <v>125</v>
      </c>
      <c r="H2326" s="201">
        <v>0.01</v>
      </c>
      <c r="I2326" s="201">
        <f t="shared" si="141"/>
        <v>1.2500000000000001E-2</v>
      </c>
      <c r="J2326" s="197"/>
    </row>
    <row r="2327" spans="1:10" ht="12.75" customHeight="1">
      <c r="A2327" s="206"/>
      <c r="B2327" s="206"/>
      <c r="C2327" s="206"/>
      <c r="D2327" s="206"/>
      <c r="E2327" s="206"/>
      <c r="F2327" s="208"/>
      <c r="G2327" s="206"/>
      <c r="H2327" s="206"/>
      <c r="I2327" s="206"/>
      <c r="J2327" s="197"/>
    </row>
    <row r="2328" spans="1:10" ht="12.75" customHeight="1">
      <c r="A2328" s="206"/>
      <c r="B2328" s="206"/>
      <c r="C2328" s="206"/>
      <c r="D2328" s="206"/>
      <c r="E2328" s="206"/>
      <c r="F2328" s="208"/>
      <c r="G2328" s="206"/>
      <c r="H2328" s="206"/>
      <c r="I2328" s="206"/>
      <c r="J2328" s="197"/>
    </row>
    <row r="2329" spans="1:10" ht="12.75" customHeight="1">
      <c r="A2329" s="201">
        <v>36</v>
      </c>
      <c r="B2329" s="202" t="s">
        <v>240</v>
      </c>
      <c r="C2329" s="201" t="s">
        <v>714</v>
      </c>
      <c r="D2329" s="201" t="s">
        <v>733</v>
      </c>
      <c r="E2329" s="209" t="s">
        <v>1122</v>
      </c>
      <c r="F2329" s="203" t="s">
        <v>717</v>
      </c>
      <c r="G2329" s="201">
        <v>0</v>
      </c>
      <c r="H2329" s="201">
        <v>7.5</v>
      </c>
      <c r="I2329" s="201">
        <f t="shared" ref="I2329:I2335" si="142">(G2329*H2329)/100</f>
        <v>0</v>
      </c>
      <c r="J2329" s="197"/>
    </row>
    <row r="2330" spans="1:10" ht="12.75" customHeight="1">
      <c r="A2330" s="201"/>
      <c r="B2330" s="202"/>
      <c r="C2330" s="201"/>
      <c r="D2330" s="201"/>
      <c r="E2330" s="202"/>
      <c r="F2330" s="204" t="s">
        <v>718</v>
      </c>
      <c r="G2330" s="201">
        <v>1</v>
      </c>
      <c r="H2330" s="201">
        <v>0.01</v>
      </c>
      <c r="I2330" s="201">
        <f t="shared" si="142"/>
        <v>1E-4</v>
      </c>
      <c r="J2330" s="197"/>
    </row>
    <row r="2331" spans="1:10" ht="12.75" customHeight="1">
      <c r="A2331" s="201"/>
      <c r="B2331" s="202"/>
      <c r="C2331" s="201"/>
      <c r="D2331" s="201"/>
      <c r="E2331" s="202"/>
      <c r="F2331" s="204" t="s">
        <v>719</v>
      </c>
      <c r="G2331" s="201">
        <v>0</v>
      </c>
      <c r="H2331" s="201">
        <v>7.5</v>
      </c>
      <c r="I2331" s="201">
        <f t="shared" si="142"/>
        <v>0</v>
      </c>
      <c r="J2331" s="197"/>
    </row>
    <row r="2332" spans="1:10" ht="12.75" customHeight="1">
      <c r="A2332" s="201"/>
      <c r="B2332" s="202"/>
      <c r="C2332" s="201"/>
      <c r="D2332" s="201"/>
      <c r="E2332" s="202"/>
      <c r="F2332" s="204" t="s">
        <v>720</v>
      </c>
      <c r="G2332" s="201">
        <v>0</v>
      </c>
      <c r="H2332" s="201">
        <v>0.5</v>
      </c>
      <c r="I2332" s="201">
        <f t="shared" si="142"/>
        <v>0</v>
      </c>
      <c r="J2332" s="197"/>
    </row>
    <row r="2333" spans="1:10" ht="12.75" customHeight="1">
      <c r="A2333" s="201"/>
      <c r="B2333" s="202"/>
      <c r="C2333" s="201"/>
      <c r="D2333" s="201"/>
      <c r="E2333" s="202"/>
      <c r="F2333" s="204" t="s">
        <v>721</v>
      </c>
      <c r="G2333" s="201">
        <v>0</v>
      </c>
      <c r="H2333" s="201">
        <v>0.5</v>
      </c>
      <c r="I2333" s="201">
        <f t="shared" si="142"/>
        <v>0</v>
      </c>
      <c r="J2333" s="197"/>
    </row>
    <row r="2334" spans="1:10" ht="12.75" customHeight="1">
      <c r="A2334" s="201"/>
      <c r="B2334" s="202"/>
      <c r="C2334" s="201"/>
      <c r="D2334" s="201"/>
      <c r="E2334" s="202"/>
      <c r="F2334" s="204" t="s">
        <v>722</v>
      </c>
      <c r="G2334" s="201">
        <v>0</v>
      </c>
      <c r="H2334" s="201">
        <v>0.25</v>
      </c>
      <c r="I2334" s="201">
        <f t="shared" si="142"/>
        <v>0</v>
      </c>
      <c r="J2334" s="197"/>
    </row>
    <row r="2335" spans="1:10" ht="12.75" customHeight="1">
      <c r="A2335" s="201"/>
      <c r="B2335" s="202"/>
      <c r="C2335" s="201"/>
      <c r="D2335" s="201"/>
      <c r="E2335" s="202"/>
      <c r="F2335" s="204" t="s">
        <v>723</v>
      </c>
      <c r="G2335" s="201">
        <f>135+380</f>
        <v>515</v>
      </c>
      <c r="H2335" s="201">
        <v>0.01</v>
      </c>
      <c r="I2335" s="201">
        <f t="shared" si="142"/>
        <v>5.1500000000000004E-2</v>
      </c>
      <c r="J2335" s="197"/>
    </row>
    <row r="2336" spans="1:10" ht="12.75" customHeight="1">
      <c r="A2336" s="206"/>
      <c r="B2336" s="206"/>
      <c r="C2336" s="206"/>
      <c r="D2336" s="206"/>
      <c r="E2336" s="206"/>
      <c r="F2336" s="208"/>
      <c r="G2336" s="206"/>
      <c r="H2336" s="206"/>
      <c r="I2336" s="206"/>
      <c r="J2336" s="197"/>
    </row>
    <row r="2337" spans="1:10" ht="12.75" customHeight="1">
      <c r="A2337" s="206"/>
      <c r="B2337" s="206"/>
      <c r="C2337" s="206"/>
      <c r="D2337" s="206"/>
      <c r="E2337" s="206"/>
      <c r="F2337" s="208"/>
      <c r="G2337" s="206"/>
      <c r="H2337" s="206"/>
      <c r="I2337" s="206"/>
      <c r="J2337" s="197"/>
    </row>
    <row r="2338" spans="1:10" ht="12.75" customHeight="1">
      <c r="A2338" s="201">
        <v>37</v>
      </c>
      <c r="B2338" s="202" t="s">
        <v>240</v>
      </c>
      <c r="C2338" s="201" t="s">
        <v>714</v>
      </c>
      <c r="D2338" s="201" t="s">
        <v>733</v>
      </c>
      <c r="E2338" s="209" t="s">
        <v>1123</v>
      </c>
      <c r="F2338" s="203" t="s">
        <v>717</v>
      </c>
      <c r="G2338" s="201">
        <v>0</v>
      </c>
      <c r="H2338" s="201">
        <v>7.5</v>
      </c>
      <c r="I2338" s="201">
        <f t="shared" ref="I2338:I2344" si="143">(G2338*H2338)/100</f>
        <v>0</v>
      </c>
      <c r="J2338" s="197"/>
    </row>
    <row r="2339" spans="1:10" ht="12.75" customHeight="1">
      <c r="A2339" s="201"/>
      <c r="B2339" s="202"/>
      <c r="C2339" s="201"/>
      <c r="D2339" s="201"/>
      <c r="E2339" s="202"/>
      <c r="F2339" s="204" t="s">
        <v>718</v>
      </c>
      <c r="G2339" s="201">
        <v>0</v>
      </c>
      <c r="H2339" s="201">
        <v>0.01</v>
      </c>
      <c r="I2339" s="201">
        <f t="shared" si="143"/>
        <v>0</v>
      </c>
      <c r="J2339" s="197"/>
    </row>
    <row r="2340" spans="1:10" ht="12.75" customHeight="1">
      <c r="A2340" s="201"/>
      <c r="B2340" s="202"/>
      <c r="C2340" s="201"/>
      <c r="D2340" s="201"/>
      <c r="E2340" s="202"/>
      <c r="F2340" s="204" t="s">
        <v>719</v>
      </c>
      <c r="G2340" s="201">
        <v>0</v>
      </c>
      <c r="H2340" s="201">
        <v>7.5</v>
      </c>
      <c r="I2340" s="201">
        <f t="shared" si="143"/>
        <v>0</v>
      </c>
      <c r="J2340" s="197"/>
    </row>
    <row r="2341" spans="1:10" ht="12.75" customHeight="1">
      <c r="A2341" s="201"/>
      <c r="B2341" s="202"/>
      <c r="C2341" s="201"/>
      <c r="D2341" s="201"/>
      <c r="E2341" s="202"/>
      <c r="F2341" s="204" t="s">
        <v>720</v>
      </c>
      <c r="G2341" s="201">
        <v>0</v>
      </c>
      <c r="H2341" s="201">
        <v>0.5</v>
      </c>
      <c r="I2341" s="201">
        <f t="shared" si="143"/>
        <v>0</v>
      </c>
      <c r="J2341" s="197"/>
    </row>
    <row r="2342" spans="1:10" ht="12.75" customHeight="1">
      <c r="A2342" s="201"/>
      <c r="B2342" s="202"/>
      <c r="C2342" s="201"/>
      <c r="D2342" s="201"/>
      <c r="E2342" s="202"/>
      <c r="F2342" s="204" t="s">
        <v>721</v>
      </c>
      <c r="G2342" s="201">
        <v>0</v>
      </c>
      <c r="H2342" s="201">
        <v>0.5</v>
      </c>
      <c r="I2342" s="201">
        <f t="shared" si="143"/>
        <v>0</v>
      </c>
      <c r="J2342" s="197"/>
    </row>
    <row r="2343" spans="1:10" ht="12.75" customHeight="1">
      <c r="A2343" s="201"/>
      <c r="B2343" s="202"/>
      <c r="C2343" s="201"/>
      <c r="D2343" s="201"/>
      <c r="E2343" s="202"/>
      <c r="F2343" s="204" t="s">
        <v>722</v>
      </c>
      <c r="G2343" s="201">
        <v>1</v>
      </c>
      <c r="H2343" s="201">
        <v>0.25</v>
      </c>
      <c r="I2343" s="201">
        <f t="shared" si="143"/>
        <v>2.5000000000000001E-3</v>
      </c>
      <c r="J2343" s="197"/>
    </row>
    <row r="2344" spans="1:10" ht="12.75" customHeight="1">
      <c r="A2344" s="201"/>
      <c r="B2344" s="202"/>
      <c r="C2344" s="201"/>
      <c r="D2344" s="201"/>
      <c r="E2344" s="202"/>
      <c r="F2344" s="204" t="s">
        <v>723</v>
      </c>
      <c r="G2344" s="201">
        <f>135+620</f>
        <v>755</v>
      </c>
      <c r="H2344" s="201">
        <v>0.01</v>
      </c>
      <c r="I2344" s="201">
        <f t="shared" si="143"/>
        <v>7.5499999999999998E-2</v>
      </c>
      <c r="J2344" s="197"/>
    </row>
    <row r="2345" spans="1:10" ht="12.75" customHeight="1">
      <c r="A2345" s="206"/>
      <c r="B2345" s="206"/>
      <c r="C2345" s="206"/>
      <c r="D2345" s="206"/>
      <c r="E2345" s="206"/>
      <c r="F2345" s="208"/>
      <c r="G2345" s="206"/>
      <c r="H2345" s="206"/>
      <c r="I2345" s="206"/>
      <c r="J2345" s="197"/>
    </row>
    <row r="2346" spans="1:10" ht="12.75" customHeight="1">
      <c r="A2346" s="201">
        <v>38</v>
      </c>
      <c r="B2346" s="202" t="s">
        <v>240</v>
      </c>
      <c r="C2346" s="201" t="s">
        <v>714</v>
      </c>
      <c r="D2346" s="201" t="s">
        <v>733</v>
      </c>
      <c r="E2346" s="209" t="s">
        <v>1124</v>
      </c>
      <c r="F2346" s="203" t="s">
        <v>717</v>
      </c>
      <c r="G2346" s="201">
        <v>0</v>
      </c>
      <c r="H2346" s="201">
        <v>7.5</v>
      </c>
      <c r="I2346" s="201">
        <f t="shared" ref="I2346:I2352" si="144">(G2346*H2346)/100</f>
        <v>0</v>
      </c>
      <c r="J2346" s="197"/>
    </row>
    <row r="2347" spans="1:10" ht="12.75" customHeight="1">
      <c r="A2347" s="201"/>
      <c r="B2347" s="202"/>
      <c r="C2347" s="201"/>
      <c r="D2347" s="201"/>
      <c r="E2347" s="202"/>
      <c r="F2347" s="204" t="s">
        <v>718</v>
      </c>
      <c r="G2347" s="201">
        <v>1</v>
      </c>
      <c r="H2347" s="201">
        <v>0.01</v>
      </c>
      <c r="I2347" s="201">
        <f t="shared" si="144"/>
        <v>1E-4</v>
      </c>
      <c r="J2347" s="197"/>
    </row>
    <row r="2348" spans="1:10" ht="12.75" customHeight="1">
      <c r="A2348" s="201"/>
      <c r="B2348" s="202"/>
      <c r="C2348" s="201"/>
      <c r="D2348" s="201"/>
      <c r="E2348" s="202"/>
      <c r="F2348" s="204" t="s">
        <v>719</v>
      </c>
      <c r="G2348" s="201">
        <v>0</v>
      </c>
      <c r="H2348" s="201">
        <v>7.5</v>
      </c>
      <c r="I2348" s="201">
        <f t="shared" si="144"/>
        <v>0</v>
      </c>
      <c r="J2348" s="197"/>
    </row>
    <row r="2349" spans="1:10" ht="12.75" customHeight="1">
      <c r="A2349" s="201"/>
      <c r="B2349" s="202"/>
      <c r="C2349" s="201"/>
      <c r="D2349" s="201"/>
      <c r="E2349" s="202"/>
      <c r="F2349" s="204" t="s">
        <v>720</v>
      </c>
      <c r="G2349" s="201">
        <v>0</v>
      </c>
      <c r="H2349" s="201">
        <v>0.5</v>
      </c>
      <c r="I2349" s="201">
        <f t="shared" si="144"/>
        <v>0</v>
      </c>
      <c r="J2349" s="197"/>
    </row>
    <row r="2350" spans="1:10" ht="12.75" customHeight="1">
      <c r="A2350" s="201"/>
      <c r="B2350" s="202"/>
      <c r="C2350" s="201"/>
      <c r="D2350" s="201"/>
      <c r="E2350" s="202"/>
      <c r="F2350" s="204" t="s">
        <v>721</v>
      </c>
      <c r="G2350" s="201">
        <v>0</v>
      </c>
      <c r="H2350" s="201">
        <v>0.5</v>
      </c>
      <c r="I2350" s="201">
        <f t="shared" si="144"/>
        <v>0</v>
      </c>
      <c r="J2350" s="197"/>
    </row>
    <row r="2351" spans="1:10" ht="12.75" customHeight="1">
      <c r="A2351" s="201"/>
      <c r="B2351" s="202"/>
      <c r="C2351" s="201"/>
      <c r="D2351" s="201"/>
      <c r="E2351" s="202"/>
      <c r="F2351" s="204" t="s">
        <v>722</v>
      </c>
      <c r="G2351" s="201">
        <v>0</v>
      </c>
      <c r="H2351" s="201">
        <v>0.25</v>
      </c>
      <c r="I2351" s="201">
        <f t="shared" si="144"/>
        <v>0</v>
      </c>
      <c r="J2351" s="197"/>
    </row>
    <row r="2352" spans="1:10" ht="12.75" customHeight="1">
      <c r="A2352" s="201"/>
      <c r="B2352" s="202"/>
      <c r="C2352" s="201"/>
      <c r="D2352" s="201"/>
      <c r="E2352" s="202"/>
      <c r="F2352" s="204" t="s">
        <v>723</v>
      </c>
      <c r="G2352" s="201">
        <v>120</v>
      </c>
      <c r="H2352" s="201">
        <v>0.01</v>
      </c>
      <c r="I2352" s="201">
        <f t="shared" si="144"/>
        <v>1.2E-2</v>
      </c>
      <c r="J2352" s="197"/>
    </row>
    <row r="2353" spans="1:10" ht="12.75" customHeight="1">
      <c r="A2353" s="206"/>
      <c r="B2353" s="206"/>
      <c r="C2353" s="206"/>
      <c r="D2353" s="206"/>
      <c r="E2353" s="206"/>
      <c r="F2353" s="208"/>
      <c r="G2353" s="206"/>
      <c r="H2353" s="206"/>
      <c r="I2353" s="206"/>
      <c r="J2353" s="197"/>
    </row>
    <row r="2354" spans="1:10" ht="12.75" customHeight="1">
      <c r="A2354" s="201">
        <v>39</v>
      </c>
      <c r="B2354" s="202" t="s">
        <v>240</v>
      </c>
      <c r="C2354" s="201" t="s">
        <v>714</v>
      </c>
      <c r="D2354" s="201" t="s">
        <v>733</v>
      </c>
      <c r="E2354" s="209" t="s">
        <v>1125</v>
      </c>
      <c r="F2354" s="203" t="s">
        <v>717</v>
      </c>
      <c r="G2354" s="201">
        <v>0</v>
      </c>
      <c r="H2354" s="201">
        <v>7.5</v>
      </c>
      <c r="I2354" s="201">
        <f t="shared" ref="I2354:I2360" si="145">(G2354*H2354)/100</f>
        <v>0</v>
      </c>
      <c r="J2354" s="197"/>
    </row>
    <row r="2355" spans="1:10" ht="12.75" customHeight="1">
      <c r="A2355" s="201"/>
      <c r="B2355" s="202"/>
      <c r="C2355" s="201"/>
      <c r="D2355" s="201"/>
      <c r="E2355" s="202"/>
      <c r="F2355" s="204" t="s">
        <v>718</v>
      </c>
      <c r="G2355" s="201">
        <v>1</v>
      </c>
      <c r="H2355" s="201">
        <v>0.01</v>
      </c>
      <c r="I2355" s="201">
        <f t="shared" si="145"/>
        <v>1E-4</v>
      </c>
      <c r="J2355" s="197"/>
    </row>
    <row r="2356" spans="1:10" ht="12.75" customHeight="1">
      <c r="A2356" s="201"/>
      <c r="B2356" s="202"/>
      <c r="C2356" s="201"/>
      <c r="D2356" s="201"/>
      <c r="E2356" s="202"/>
      <c r="F2356" s="204" t="s">
        <v>719</v>
      </c>
      <c r="G2356" s="201">
        <v>0</v>
      </c>
      <c r="H2356" s="201">
        <v>7.5</v>
      </c>
      <c r="I2356" s="201">
        <f t="shared" si="145"/>
        <v>0</v>
      </c>
      <c r="J2356" s="197"/>
    </row>
    <row r="2357" spans="1:10" ht="12.75" customHeight="1">
      <c r="A2357" s="201"/>
      <c r="B2357" s="202"/>
      <c r="C2357" s="201"/>
      <c r="D2357" s="201"/>
      <c r="E2357" s="202"/>
      <c r="F2357" s="204" t="s">
        <v>720</v>
      </c>
      <c r="G2357" s="201">
        <v>0</v>
      </c>
      <c r="H2357" s="201">
        <v>0.5</v>
      </c>
      <c r="I2357" s="201">
        <f t="shared" si="145"/>
        <v>0</v>
      </c>
      <c r="J2357" s="197"/>
    </row>
    <row r="2358" spans="1:10" ht="12.75" customHeight="1">
      <c r="A2358" s="201"/>
      <c r="B2358" s="202"/>
      <c r="C2358" s="201"/>
      <c r="D2358" s="201"/>
      <c r="E2358" s="202"/>
      <c r="F2358" s="204" t="s">
        <v>721</v>
      </c>
      <c r="G2358" s="201">
        <v>0</v>
      </c>
      <c r="H2358" s="201">
        <v>0.5</v>
      </c>
      <c r="I2358" s="201">
        <f t="shared" si="145"/>
        <v>0</v>
      </c>
      <c r="J2358" s="197"/>
    </row>
    <row r="2359" spans="1:10" ht="12.75" customHeight="1">
      <c r="A2359" s="201"/>
      <c r="B2359" s="202"/>
      <c r="C2359" s="201"/>
      <c r="D2359" s="201"/>
      <c r="E2359" s="202"/>
      <c r="F2359" s="204" t="s">
        <v>722</v>
      </c>
      <c r="G2359" s="201">
        <v>0</v>
      </c>
      <c r="H2359" s="201">
        <v>0.25</v>
      </c>
      <c r="I2359" s="201">
        <f t="shared" si="145"/>
        <v>0</v>
      </c>
      <c r="J2359" s="197"/>
    </row>
    <row r="2360" spans="1:10" ht="12.75" customHeight="1">
      <c r="A2360" s="201"/>
      <c r="B2360" s="202"/>
      <c r="C2360" s="201"/>
      <c r="D2360" s="201"/>
      <c r="E2360" s="202"/>
      <c r="F2360" s="204" t="s">
        <v>723</v>
      </c>
      <c r="G2360" s="201">
        <v>150</v>
      </c>
      <c r="H2360" s="201">
        <v>0.01</v>
      </c>
      <c r="I2360" s="201">
        <f t="shared" si="145"/>
        <v>1.4999999999999999E-2</v>
      </c>
      <c r="J2360" s="197"/>
    </row>
    <row r="2361" spans="1:10" ht="12.75" customHeight="1">
      <c r="A2361" s="206"/>
      <c r="B2361" s="206"/>
      <c r="C2361" s="206"/>
      <c r="D2361" s="206"/>
      <c r="E2361" s="206"/>
      <c r="F2361" s="208"/>
      <c r="G2361" s="206"/>
      <c r="H2361" s="206"/>
      <c r="I2361" s="206"/>
      <c r="J2361" s="197"/>
    </row>
    <row r="2362" spans="1:10" ht="12.75" customHeight="1">
      <c r="A2362" s="206"/>
      <c r="B2362" s="206"/>
      <c r="C2362" s="206"/>
      <c r="D2362" s="206"/>
      <c r="E2362" s="206"/>
      <c r="F2362" s="208"/>
      <c r="G2362" s="206"/>
      <c r="H2362" s="206"/>
      <c r="I2362" s="206"/>
      <c r="J2362" s="197"/>
    </row>
    <row r="2363" spans="1:10" ht="12.75" customHeight="1">
      <c r="A2363" s="201">
        <v>40</v>
      </c>
      <c r="B2363" s="202" t="s">
        <v>240</v>
      </c>
      <c r="C2363" s="201" t="s">
        <v>714</v>
      </c>
      <c r="D2363" s="201" t="s">
        <v>733</v>
      </c>
      <c r="E2363" s="209" t="s">
        <v>1126</v>
      </c>
      <c r="F2363" s="203" t="s">
        <v>717</v>
      </c>
      <c r="G2363" s="201">
        <v>0</v>
      </c>
      <c r="H2363" s="201">
        <v>7.5</v>
      </c>
      <c r="I2363" s="201">
        <f t="shared" ref="I2363:I2369" si="146">(G2363*H2363)/100</f>
        <v>0</v>
      </c>
      <c r="J2363" s="197"/>
    </row>
    <row r="2364" spans="1:10" ht="12.75" customHeight="1">
      <c r="A2364" s="201"/>
      <c r="B2364" s="202"/>
      <c r="C2364" s="201"/>
      <c r="D2364" s="201"/>
      <c r="E2364" s="202"/>
      <c r="F2364" s="204" t="s">
        <v>718</v>
      </c>
      <c r="G2364" s="201">
        <v>0</v>
      </c>
      <c r="H2364" s="201">
        <v>0.01</v>
      </c>
      <c r="I2364" s="201">
        <f t="shared" si="146"/>
        <v>0</v>
      </c>
      <c r="J2364" s="197"/>
    </row>
    <row r="2365" spans="1:10" ht="12.75" customHeight="1">
      <c r="A2365" s="201"/>
      <c r="B2365" s="202"/>
      <c r="C2365" s="201"/>
      <c r="D2365" s="201"/>
      <c r="E2365" s="202"/>
      <c r="F2365" s="204" t="s">
        <v>719</v>
      </c>
      <c r="G2365" s="201">
        <v>0</v>
      </c>
      <c r="H2365" s="201">
        <v>7.5</v>
      </c>
      <c r="I2365" s="201">
        <f t="shared" si="146"/>
        <v>0</v>
      </c>
      <c r="J2365" s="197"/>
    </row>
    <row r="2366" spans="1:10" ht="12.75" customHeight="1">
      <c r="A2366" s="201"/>
      <c r="B2366" s="202"/>
      <c r="C2366" s="201"/>
      <c r="D2366" s="201"/>
      <c r="E2366" s="202"/>
      <c r="F2366" s="204" t="s">
        <v>720</v>
      </c>
      <c r="G2366" s="201">
        <v>0</v>
      </c>
      <c r="H2366" s="201">
        <v>0.5</v>
      </c>
      <c r="I2366" s="201">
        <f t="shared" si="146"/>
        <v>0</v>
      </c>
      <c r="J2366" s="197"/>
    </row>
    <row r="2367" spans="1:10" ht="12.75" customHeight="1">
      <c r="A2367" s="201"/>
      <c r="B2367" s="202"/>
      <c r="C2367" s="201"/>
      <c r="D2367" s="201"/>
      <c r="E2367" s="202"/>
      <c r="F2367" s="204" t="s">
        <v>721</v>
      </c>
      <c r="G2367" s="201">
        <v>0</v>
      </c>
      <c r="H2367" s="201">
        <v>0.5</v>
      </c>
      <c r="I2367" s="201">
        <f t="shared" si="146"/>
        <v>0</v>
      </c>
      <c r="J2367" s="197"/>
    </row>
    <row r="2368" spans="1:10" ht="12.75" customHeight="1">
      <c r="A2368" s="201"/>
      <c r="B2368" s="202"/>
      <c r="C2368" s="201"/>
      <c r="D2368" s="201"/>
      <c r="E2368" s="202"/>
      <c r="F2368" s="204" t="s">
        <v>722</v>
      </c>
      <c r="G2368" s="201">
        <v>0</v>
      </c>
      <c r="H2368" s="201">
        <v>0.25</v>
      </c>
      <c r="I2368" s="201">
        <f t="shared" si="146"/>
        <v>0</v>
      </c>
      <c r="J2368" s="197"/>
    </row>
    <row r="2369" spans="1:10" ht="12.75" customHeight="1">
      <c r="A2369" s="201"/>
      <c r="B2369" s="202"/>
      <c r="C2369" s="201"/>
      <c r="D2369" s="201"/>
      <c r="E2369" s="202"/>
      <c r="F2369" s="204" t="s">
        <v>723</v>
      </c>
      <c r="G2369" s="201">
        <f>150+510</f>
        <v>660</v>
      </c>
      <c r="H2369" s="201">
        <v>0.01</v>
      </c>
      <c r="I2369" s="201">
        <f t="shared" si="146"/>
        <v>6.6000000000000003E-2</v>
      </c>
      <c r="J2369" s="197"/>
    </row>
    <row r="2370" spans="1:10" ht="12.75" customHeight="1">
      <c r="A2370" s="206"/>
      <c r="B2370" s="206"/>
      <c r="C2370" s="206"/>
      <c r="D2370" s="206"/>
      <c r="E2370" s="206"/>
      <c r="F2370" s="208"/>
      <c r="G2370" s="206"/>
      <c r="H2370" s="206"/>
      <c r="I2370" s="206"/>
      <c r="J2370" s="197"/>
    </row>
    <row r="2371" spans="1:10" ht="12.75" customHeight="1">
      <c r="A2371" s="206"/>
      <c r="B2371" s="206"/>
      <c r="C2371" s="206"/>
      <c r="D2371" s="206"/>
      <c r="E2371" s="206"/>
      <c r="F2371" s="208"/>
      <c r="G2371" s="206"/>
      <c r="H2371" s="206"/>
      <c r="I2371" s="206"/>
      <c r="J2371" s="197"/>
    </row>
    <row r="2372" spans="1:10" ht="12.75" customHeight="1">
      <c r="A2372" s="201">
        <v>41</v>
      </c>
      <c r="B2372" s="202" t="s">
        <v>240</v>
      </c>
      <c r="C2372" s="201" t="s">
        <v>714</v>
      </c>
      <c r="D2372" s="201" t="s">
        <v>733</v>
      </c>
      <c r="E2372" s="209" t="s">
        <v>1127</v>
      </c>
      <c r="F2372" s="203" t="s">
        <v>717</v>
      </c>
      <c r="G2372" s="201">
        <v>0</v>
      </c>
      <c r="H2372" s="201">
        <v>7.5</v>
      </c>
      <c r="I2372" s="201">
        <f t="shared" ref="I2372:I2378" si="147">(G2372*H2372)/100</f>
        <v>0</v>
      </c>
      <c r="J2372" s="197"/>
    </row>
    <row r="2373" spans="1:10" ht="12.75" customHeight="1">
      <c r="A2373" s="201"/>
      <c r="B2373" s="202"/>
      <c r="C2373" s="201"/>
      <c r="D2373" s="201"/>
      <c r="E2373" s="202"/>
      <c r="F2373" s="204" t="s">
        <v>718</v>
      </c>
      <c r="G2373" s="201">
        <v>1</v>
      </c>
      <c r="H2373" s="201">
        <v>0.01</v>
      </c>
      <c r="I2373" s="201">
        <f t="shared" si="147"/>
        <v>1E-4</v>
      </c>
      <c r="J2373" s="197"/>
    </row>
    <row r="2374" spans="1:10" ht="12.75" customHeight="1">
      <c r="A2374" s="201"/>
      <c r="B2374" s="202"/>
      <c r="C2374" s="201"/>
      <c r="D2374" s="201"/>
      <c r="E2374" s="202"/>
      <c r="F2374" s="204" t="s">
        <v>719</v>
      </c>
      <c r="G2374" s="201">
        <v>0</v>
      </c>
      <c r="H2374" s="201">
        <v>7.5</v>
      </c>
      <c r="I2374" s="201">
        <f t="shared" si="147"/>
        <v>0</v>
      </c>
      <c r="J2374" s="197"/>
    </row>
    <row r="2375" spans="1:10" ht="12.75" customHeight="1">
      <c r="A2375" s="201"/>
      <c r="B2375" s="202"/>
      <c r="C2375" s="201"/>
      <c r="D2375" s="201"/>
      <c r="E2375" s="202"/>
      <c r="F2375" s="204" t="s">
        <v>720</v>
      </c>
      <c r="G2375" s="201">
        <v>0</v>
      </c>
      <c r="H2375" s="201">
        <v>0.5</v>
      </c>
      <c r="I2375" s="201">
        <f t="shared" si="147"/>
        <v>0</v>
      </c>
      <c r="J2375" s="197"/>
    </row>
    <row r="2376" spans="1:10" ht="12.75" customHeight="1">
      <c r="A2376" s="201"/>
      <c r="B2376" s="202"/>
      <c r="C2376" s="201"/>
      <c r="D2376" s="201"/>
      <c r="E2376" s="202"/>
      <c r="F2376" s="204" t="s">
        <v>721</v>
      </c>
      <c r="G2376" s="201">
        <v>0</v>
      </c>
      <c r="H2376" s="201">
        <v>0.5</v>
      </c>
      <c r="I2376" s="201">
        <f t="shared" si="147"/>
        <v>0</v>
      </c>
      <c r="J2376" s="197"/>
    </row>
    <row r="2377" spans="1:10" ht="12.75" customHeight="1">
      <c r="A2377" s="201"/>
      <c r="B2377" s="202"/>
      <c r="C2377" s="201"/>
      <c r="D2377" s="201"/>
      <c r="E2377" s="202"/>
      <c r="F2377" s="204" t="s">
        <v>722</v>
      </c>
      <c r="G2377" s="201">
        <v>0</v>
      </c>
      <c r="H2377" s="201">
        <v>0.25</v>
      </c>
      <c r="I2377" s="201">
        <f t="shared" si="147"/>
        <v>0</v>
      </c>
      <c r="J2377" s="197"/>
    </row>
    <row r="2378" spans="1:10" ht="12.75" customHeight="1">
      <c r="A2378" s="201"/>
      <c r="B2378" s="202"/>
      <c r="C2378" s="201"/>
      <c r="D2378" s="201"/>
      <c r="E2378" s="202"/>
      <c r="F2378" s="204" t="s">
        <v>723</v>
      </c>
      <c r="G2378" s="201">
        <v>250</v>
      </c>
      <c r="H2378" s="201">
        <v>0.01</v>
      </c>
      <c r="I2378" s="201">
        <f t="shared" si="147"/>
        <v>2.5000000000000001E-2</v>
      </c>
      <c r="J2378" s="197"/>
    </row>
    <row r="2379" spans="1:10" ht="12.75" customHeight="1">
      <c r="A2379" s="206"/>
      <c r="B2379" s="206"/>
      <c r="C2379" s="206"/>
      <c r="D2379" s="206"/>
      <c r="E2379" s="206"/>
      <c r="F2379" s="208"/>
      <c r="G2379" s="206"/>
      <c r="H2379" s="206"/>
      <c r="I2379" s="206"/>
      <c r="J2379" s="197"/>
    </row>
    <row r="2380" spans="1:10" ht="12.75" customHeight="1">
      <c r="A2380" s="206"/>
      <c r="B2380" s="206"/>
      <c r="C2380" s="206"/>
      <c r="D2380" s="206"/>
      <c r="E2380" s="206"/>
      <c r="F2380" s="208"/>
      <c r="G2380" s="206"/>
      <c r="H2380" s="206"/>
      <c r="I2380" s="206"/>
      <c r="J2380" s="197"/>
    </row>
    <row r="2381" spans="1:10" ht="12.75" customHeight="1">
      <c r="A2381" s="201">
        <v>42</v>
      </c>
      <c r="B2381" s="202" t="s">
        <v>240</v>
      </c>
      <c r="C2381" s="201" t="s">
        <v>714</v>
      </c>
      <c r="D2381" s="201" t="s">
        <v>733</v>
      </c>
      <c r="E2381" s="209" t="s">
        <v>1128</v>
      </c>
      <c r="F2381" s="203" t="s">
        <v>717</v>
      </c>
      <c r="G2381" s="201">
        <v>0</v>
      </c>
      <c r="H2381" s="201">
        <v>7.5</v>
      </c>
      <c r="I2381" s="201">
        <f t="shared" ref="I2381:I2387" si="148">(G2381*H2381)/100</f>
        <v>0</v>
      </c>
      <c r="J2381" s="197"/>
    </row>
    <row r="2382" spans="1:10" ht="12.75" customHeight="1">
      <c r="A2382" s="201"/>
      <c r="B2382" s="202"/>
      <c r="C2382" s="201"/>
      <c r="D2382" s="201"/>
      <c r="E2382" s="202"/>
      <c r="F2382" s="204" t="s">
        <v>718</v>
      </c>
      <c r="G2382" s="201">
        <v>1</v>
      </c>
      <c r="H2382" s="201">
        <v>0.01</v>
      </c>
      <c r="I2382" s="201">
        <f t="shared" si="148"/>
        <v>1E-4</v>
      </c>
      <c r="J2382" s="197"/>
    </row>
    <row r="2383" spans="1:10" ht="12.75" customHeight="1">
      <c r="A2383" s="201"/>
      <c r="B2383" s="202"/>
      <c r="C2383" s="201"/>
      <c r="D2383" s="201"/>
      <c r="E2383" s="202"/>
      <c r="F2383" s="204" t="s">
        <v>719</v>
      </c>
      <c r="G2383" s="201">
        <v>0</v>
      </c>
      <c r="H2383" s="201">
        <v>7.5</v>
      </c>
      <c r="I2383" s="201">
        <f t="shared" si="148"/>
        <v>0</v>
      </c>
      <c r="J2383" s="197"/>
    </row>
    <row r="2384" spans="1:10" ht="12.75" customHeight="1">
      <c r="A2384" s="201"/>
      <c r="B2384" s="202"/>
      <c r="C2384" s="201"/>
      <c r="D2384" s="201"/>
      <c r="E2384" s="202"/>
      <c r="F2384" s="204" t="s">
        <v>720</v>
      </c>
      <c r="G2384" s="201">
        <v>0</v>
      </c>
      <c r="H2384" s="201">
        <v>0.5</v>
      </c>
      <c r="I2384" s="201">
        <f t="shared" si="148"/>
        <v>0</v>
      </c>
      <c r="J2384" s="197"/>
    </row>
    <row r="2385" spans="1:10" ht="12.75" customHeight="1">
      <c r="A2385" s="201"/>
      <c r="B2385" s="202"/>
      <c r="C2385" s="201"/>
      <c r="D2385" s="201"/>
      <c r="E2385" s="202"/>
      <c r="F2385" s="204" t="s">
        <v>721</v>
      </c>
      <c r="G2385" s="201">
        <v>0</v>
      </c>
      <c r="H2385" s="201">
        <v>0.5</v>
      </c>
      <c r="I2385" s="201">
        <f t="shared" si="148"/>
        <v>0</v>
      </c>
      <c r="J2385" s="197"/>
    </row>
    <row r="2386" spans="1:10" ht="12.75" customHeight="1">
      <c r="A2386" s="201"/>
      <c r="B2386" s="202"/>
      <c r="C2386" s="201"/>
      <c r="D2386" s="201"/>
      <c r="E2386" s="202"/>
      <c r="F2386" s="204" t="s">
        <v>722</v>
      </c>
      <c r="G2386" s="201">
        <v>1</v>
      </c>
      <c r="H2386" s="201">
        <v>0.25</v>
      </c>
      <c r="I2386" s="201">
        <f t="shared" si="148"/>
        <v>2.5000000000000001E-3</v>
      </c>
      <c r="J2386" s="197"/>
    </row>
    <row r="2387" spans="1:10" ht="12.75" customHeight="1">
      <c r="A2387" s="201"/>
      <c r="B2387" s="202"/>
      <c r="C2387" s="201"/>
      <c r="D2387" s="201"/>
      <c r="E2387" s="202"/>
      <c r="F2387" s="204" t="s">
        <v>723</v>
      </c>
      <c r="G2387" s="201">
        <v>155</v>
      </c>
      <c r="H2387" s="201">
        <v>0.01</v>
      </c>
      <c r="I2387" s="201">
        <f t="shared" si="148"/>
        <v>1.55E-2</v>
      </c>
      <c r="J2387" s="197"/>
    </row>
    <row r="2388" spans="1:10" ht="12.75" customHeight="1">
      <c r="A2388" s="206"/>
      <c r="B2388" s="206"/>
      <c r="C2388" s="206"/>
      <c r="D2388" s="206"/>
      <c r="E2388" s="206"/>
      <c r="F2388" s="208"/>
      <c r="G2388" s="206"/>
      <c r="H2388" s="206"/>
      <c r="I2388" s="206"/>
      <c r="J2388" s="197"/>
    </row>
    <row r="2389" spans="1:10" ht="12.75" customHeight="1">
      <c r="A2389" s="206"/>
      <c r="B2389" s="206"/>
      <c r="C2389" s="206"/>
      <c r="D2389" s="206"/>
      <c r="E2389" s="206"/>
      <c r="F2389" s="208"/>
      <c r="G2389" s="206"/>
      <c r="H2389" s="206"/>
      <c r="I2389" s="206"/>
      <c r="J2389" s="197"/>
    </row>
    <row r="2390" spans="1:10" ht="12.75" customHeight="1">
      <c r="A2390" s="201">
        <v>43</v>
      </c>
      <c r="B2390" s="202" t="s">
        <v>240</v>
      </c>
      <c r="C2390" s="201" t="s">
        <v>714</v>
      </c>
      <c r="D2390" s="201" t="s">
        <v>733</v>
      </c>
      <c r="E2390" s="209" t="s">
        <v>1129</v>
      </c>
      <c r="F2390" s="203" t="s">
        <v>717</v>
      </c>
      <c r="G2390" s="201">
        <v>0</v>
      </c>
      <c r="H2390" s="201">
        <v>7.5</v>
      </c>
      <c r="I2390" s="201">
        <f t="shared" ref="I2390:I2396" si="149">(G2390*H2390)/100</f>
        <v>0</v>
      </c>
      <c r="J2390" s="197"/>
    </row>
    <row r="2391" spans="1:10" ht="12.75" customHeight="1">
      <c r="A2391" s="201"/>
      <c r="B2391" s="202"/>
      <c r="C2391" s="201"/>
      <c r="D2391" s="201"/>
      <c r="E2391" s="202"/>
      <c r="F2391" s="204" t="s">
        <v>718</v>
      </c>
      <c r="G2391" s="201">
        <v>1</v>
      </c>
      <c r="H2391" s="201">
        <v>0.01</v>
      </c>
      <c r="I2391" s="201">
        <f t="shared" si="149"/>
        <v>1E-4</v>
      </c>
      <c r="J2391" s="197"/>
    </row>
    <row r="2392" spans="1:10" ht="12.75" customHeight="1">
      <c r="A2392" s="201"/>
      <c r="B2392" s="202"/>
      <c r="C2392" s="201"/>
      <c r="D2392" s="201"/>
      <c r="E2392" s="202"/>
      <c r="F2392" s="204" t="s">
        <v>719</v>
      </c>
      <c r="G2392" s="201">
        <v>0</v>
      </c>
      <c r="H2392" s="201">
        <v>7.5</v>
      </c>
      <c r="I2392" s="201">
        <f t="shared" si="149"/>
        <v>0</v>
      </c>
      <c r="J2392" s="197"/>
    </row>
    <row r="2393" spans="1:10" ht="12.75" customHeight="1">
      <c r="A2393" s="201"/>
      <c r="B2393" s="202"/>
      <c r="C2393" s="201"/>
      <c r="D2393" s="201"/>
      <c r="E2393" s="202"/>
      <c r="F2393" s="204" t="s">
        <v>720</v>
      </c>
      <c r="G2393" s="201">
        <v>0</v>
      </c>
      <c r="H2393" s="201">
        <v>0.5</v>
      </c>
      <c r="I2393" s="201">
        <f t="shared" si="149"/>
        <v>0</v>
      </c>
      <c r="J2393" s="197"/>
    </row>
    <row r="2394" spans="1:10" ht="12.75" customHeight="1">
      <c r="A2394" s="201"/>
      <c r="B2394" s="202"/>
      <c r="C2394" s="201"/>
      <c r="D2394" s="201"/>
      <c r="E2394" s="202"/>
      <c r="F2394" s="204" t="s">
        <v>721</v>
      </c>
      <c r="G2394" s="201">
        <v>0</v>
      </c>
      <c r="H2394" s="201">
        <v>0.5</v>
      </c>
      <c r="I2394" s="201">
        <f t="shared" si="149"/>
        <v>0</v>
      </c>
      <c r="J2394" s="197"/>
    </row>
    <row r="2395" spans="1:10" ht="12.75" customHeight="1">
      <c r="A2395" s="201"/>
      <c r="B2395" s="202"/>
      <c r="C2395" s="201"/>
      <c r="D2395" s="201"/>
      <c r="E2395" s="202"/>
      <c r="F2395" s="204" t="s">
        <v>722</v>
      </c>
      <c r="G2395" s="201">
        <v>1</v>
      </c>
      <c r="H2395" s="201">
        <v>0.25</v>
      </c>
      <c r="I2395" s="201">
        <f t="shared" si="149"/>
        <v>2.5000000000000001E-3</v>
      </c>
      <c r="J2395" s="197"/>
    </row>
    <row r="2396" spans="1:10" ht="12.75" customHeight="1">
      <c r="A2396" s="201"/>
      <c r="B2396" s="202"/>
      <c r="C2396" s="201"/>
      <c r="D2396" s="201"/>
      <c r="E2396" s="202"/>
      <c r="F2396" s="204" t="s">
        <v>723</v>
      </c>
      <c r="G2396" s="201">
        <v>180</v>
      </c>
      <c r="H2396" s="201">
        <v>0.01</v>
      </c>
      <c r="I2396" s="201">
        <f t="shared" si="149"/>
        <v>1.8000000000000002E-2</v>
      </c>
      <c r="J2396" s="197"/>
    </row>
    <row r="2397" spans="1:10" ht="12.75" customHeight="1">
      <c r="A2397" s="206"/>
      <c r="B2397" s="206"/>
      <c r="C2397" s="206"/>
      <c r="D2397" s="206"/>
      <c r="E2397" s="206"/>
      <c r="F2397" s="208"/>
      <c r="G2397" s="206"/>
      <c r="H2397" s="206"/>
      <c r="I2397" s="206"/>
      <c r="J2397" s="197"/>
    </row>
    <row r="2398" spans="1:10" ht="12.75" customHeight="1">
      <c r="A2398" s="206"/>
      <c r="B2398" s="206"/>
      <c r="C2398" s="206"/>
      <c r="D2398" s="206"/>
      <c r="E2398" s="206"/>
      <c r="F2398" s="208"/>
      <c r="G2398" s="206"/>
      <c r="H2398" s="206"/>
      <c r="I2398" s="206"/>
      <c r="J2398" s="197"/>
    </row>
    <row r="2399" spans="1:10" ht="12.75" customHeight="1">
      <c r="A2399" s="201">
        <v>44</v>
      </c>
      <c r="B2399" s="202" t="s">
        <v>240</v>
      </c>
      <c r="C2399" s="201" t="s">
        <v>714</v>
      </c>
      <c r="D2399" s="201" t="s">
        <v>733</v>
      </c>
      <c r="E2399" s="209" t="s">
        <v>1130</v>
      </c>
      <c r="F2399" s="203" t="s">
        <v>717</v>
      </c>
      <c r="G2399" s="201">
        <v>0</v>
      </c>
      <c r="H2399" s="201">
        <v>7.5</v>
      </c>
      <c r="I2399" s="201">
        <f t="shared" ref="I2399:I2405" si="150">(G2399*H2399)/100</f>
        <v>0</v>
      </c>
      <c r="J2399" s="197"/>
    </row>
    <row r="2400" spans="1:10" ht="12.75" customHeight="1">
      <c r="A2400" s="201"/>
      <c r="B2400" s="202"/>
      <c r="C2400" s="201"/>
      <c r="D2400" s="201"/>
      <c r="E2400" s="202"/>
      <c r="F2400" s="204" t="s">
        <v>718</v>
      </c>
      <c r="G2400" s="201">
        <v>0</v>
      </c>
      <c r="H2400" s="201">
        <v>0.01</v>
      </c>
      <c r="I2400" s="201">
        <f t="shared" si="150"/>
        <v>0</v>
      </c>
      <c r="J2400" s="197"/>
    </row>
    <row r="2401" spans="1:10" ht="12.75" customHeight="1">
      <c r="A2401" s="201"/>
      <c r="B2401" s="202"/>
      <c r="C2401" s="201"/>
      <c r="D2401" s="201"/>
      <c r="E2401" s="202"/>
      <c r="F2401" s="204" t="s">
        <v>719</v>
      </c>
      <c r="G2401" s="201">
        <v>0</v>
      </c>
      <c r="H2401" s="201">
        <v>7.5</v>
      </c>
      <c r="I2401" s="201">
        <f t="shared" si="150"/>
        <v>0</v>
      </c>
      <c r="J2401" s="197"/>
    </row>
    <row r="2402" spans="1:10" ht="12.75" customHeight="1">
      <c r="A2402" s="201"/>
      <c r="B2402" s="202"/>
      <c r="C2402" s="201"/>
      <c r="D2402" s="201"/>
      <c r="E2402" s="202"/>
      <c r="F2402" s="204" t="s">
        <v>720</v>
      </c>
      <c r="G2402" s="201">
        <v>0</v>
      </c>
      <c r="H2402" s="201">
        <v>0.5</v>
      </c>
      <c r="I2402" s="201">
        <f t="shared" si="150"/>
        <v>0</v>
      </c>
      <c r="J2402" s="197"/>
    </row>
    <row r="2403" spans="1:10" ht="12.75" customHeight="1">
      <c r="A2403" s="201"/>
      <c r="B2403" s="202"/>
      <c r="C2403" s="201"/>
      <c r="D2403" s="201"/>
      <c r="E2403" s="202"/>
      <c r="F2403" s="204" t="s">
        <v>721</v>
      </c>
      <c r="G2403" s="201">
        <v>0</v>
      </c>
      <c r="H2403" s="201">
        <v>0.5</v>
      </c>
      <c r="I2403" s="201">
        <f t="shared" si="150"/>
        <v>0</v>
      </c>
      <c r="J2403" s="197"/>
    </row>
    <row r="2404" spans="1:10" ht="12.75" customHeight="1">
      <c r="A2404" s="201"/>
      <c r="B2404" s="202"/>
      <c r="C2404" s="201"/>
      <c r="D2404" s="201"/>
      <c r="E2404" s="202"/>
      <c r="F2404" s="204" t="s">
        <v>722</v>
      </c>
      <c r="G2404" s="201">
        <v>1</v>
      </c>
      <c r="H2404" s="201">
        <v>0.25</v>
      </c>
      <c r="I2404" s="201">
        <f t="shared" si="150"/>
        <v>2.5000000000000001E-3</v>
      </c>
      <c r="J2404" s="197"/>
    </row>
    <row r="2405" spans="1:10" ht="12.75" customHeight="1">
      <c r="A2405" s="201"/>
      <c r="B2405" s="202"/>
      <c r="C2405" s="201"/>
      <c r="D2405" s="201"/>
      <c r="E2405" s="202"/>
      <c r="F2405" s="204" t="s">
        <v>723</v>
      </c>
      <c r="G2405" s="201">
        <f>520+150</f>
        <v>670</v>
      </c>
      <c r="H2405" s="201">
        <v>0.01</v>
      </c>
      <c r="I2405" s="201">
        <f t="shared" si="150"/>
        <v>6.7000000000000004E-2</v>
      </c>
      <c r="J2405" s="197"/>
    </row>
    <row r="2406" spans="1:10" ht="12.75" customHeight="1">
      <c r="A2406" s="206"/>
      <c r="B2406" s="206"/>
      <c r="C2406" s="206"/>
      <c r="D2406" s="206"/>
      <c r="E2406" s="206"/>
      <c r="F2406" s="208"/>
      <c r="G2406" s="206"/>
      <c r="H2406" s="206"/>
      <c r="I2406" s="206"/>
      <c r="J2406" s="197"/>
    </row>
    <row r="2407" spans="1:10" ht="12.75" customHeight="1">
      <c r="A2407" s="206"/>
      <c r="B2407" s="206"/>
      <c r="C2407" s="206"/>
      <c r="D2407" s="206"/>
      <c r="E2407" s="206"/>
      <c r="F2407" s="208"/>
      <c r="G2407" s="206"/>
      <c r="H2407" s="206"/>
      <c r="I2407" s="206"/>
      <c r="J2407" s="197"/>
    </row>
    <row r="2408" spans="1:10" ht="12.75" customHeight="1">
      <c r="A2408" s="201">
        <v>45</v>
      </c>
      <c r="B2408" s="202" t="s">
        <v>240</v>
      </c>
      <c r="C2408" s="201" t="s">
        <v>714</v>
      </c>
      <c r="D2408" s="201" t="s">
        <v>733</v>
      </c>
      <c r="E2408" s="209" t="s">
        <v>1131</v>
      </c>
      <c r="F2408" s="203" t="s">
        <v>717</v>
      </c>
      <c r="G2408" s="201">
        <v>0</v>
      </c>
      <c r="H2408" s="201">
        <v>7.5</v>
      </c>
      <c r="I2408" s="201">
        <f t="shared" ref="I2408:I2414" si="151">(G2408*H2408)/100</f>
        <v>0</v>
      </c>
      <c r="J2408" s="197"/>
    </row>
    <row r="2409" spans="1:10" ht="12.75" customHeight="1">
      <c r="A2409" s="201"/>
      <c r="B2409" s="202"/>
      <c r="C2409" s="201"/>
      <c r="D2409" s="201"/>
      <c r="E2409" s="202"/>
      <c r="F2409" s="204" t="s">
        <v>718</v>
      </c>
      <c r="G2409" s="201">
        <v>0</v>
      </c>
      <c r="H2409" s="201">
        <v>0.01</v>
      </c>
      <c r="I2409" s="201">
        <f t="shared" si="151"/>
        <v>0</v>
      </c>
      <c r="J2409" s="197"/>
    </row>
    <row r="2410" spans="1:10" ht="12.75" customHeight="1">
      <c r="A2410" s="201"/>
      <c r="B2410" s="202"/>
      <c r="C2410" s="201"/>
      <c r="D2410" s="201"/>
      <c r="E2410" s="202"/>
      <c r="F2410" s="204" t="s">
        <v>719</v>
      </c>
      <c r="G2410" s="201">
        <v>0</v>
      </c>
      <c r="H2410" s="201">
        <v>7.5</v>
      </c>
      <c r="I2410" s="201">
        <f t="shared" si="151"/>
        <v>0</v>
      </c>
      <c r="J2410" s="197"/>
    </row>
    <row r="2411" spans="1:10" ht="12.75" customHeight="1">
      <c r="A2411" s="201"/>
      <c r="B2411" s="202"/>
      <c r="C2411" s="201"/>
      <c r="D2411" s="201"/>
      <c r="E2411" s="202"/>
      <c r="F2411" s="204" t="s">
        <v>720</v>
      </c>
      <c r="G2411" s="201">
        <v>0</v>
      </c>
      <c r="H2411" s="201">
        <v>0.5</v>
      </c>
      <c r="I2411" s="201">
        <f t="shared" si="151"/>
        <v>0</v>
      </c>
      <c r="J2411" s="197"/>
    </row>
    <row r="2412" spans="1:10" ht="12.75" customHeight="1">
      <c r="A2412" s="201"/>
      <c r="B2412" s="202"/>
      <c r="C2412" s="201"/>
      <c r="D2412" s="201"/>
      <c r="E2412" s="202"/>
      <c r="F2412" s="204" t="s">
        <v>721</v>
      </c>
      <c r="G2412" s="201">
        <v>0</v>
      </c>
      <c r="H2412" s="201">
        <v>0.5</v>
      </c>
      <c r="I2412" s="201">
        <f t="shared" si="151"/>
        <v>0</v>
      </c>
      <c r="J2412" s="197"/>
    </row>
    <row r="2413" spans="1:10" ht="12.75" customHeight="1">
      <c r="A2413" s="201"/>
      <c r="B2413" s="202"/>
      <c r="C2413" s="201"/>
      <c r="D2413" s="201"/>
      <c r="E2413" s="202"/>
      <c r="F2413" s="204" t="s">
        <v>722</v>
      </c>
      <c r="G2413" s="201">
        <v>1</v>
      </c>
      <c r="H2413" s="201">
        <v>0.25</v>
      </c>
      <c r="I2413" s="201">
        <f t="shared" si="151"/>
        <v>2.5000000000000001E-3</v>
      </c>
      <c r="J2413" s="197"/>
    </row>
    <row r="2414" spans="1:10" ht="12.75" customHeight="1">
      <c r="A2414" s="201"/>
      <c r="B2414" s="202"/>
      <c r="C2414" s="201"/>
      <c r="D2414" s="201"/>
      <c r="E2414" s="202"/>
      <c r="F2414" s="204" t="s">
        <v>723</v>
      </c>
      <c r="G2414" s="201">
        <v>130</v>
      </c>
      <c r="H2414" s="201">
        <v>0.01</v>
      </c>
      <c r="I2414" s="201">
        <f t="shared" si="151"/>
        <v>1.3000000000000001E-2</v>
      </c>
      <c r="J2414" s="197"/>
    </row>
    <row r="2415" spans="1:10" ht="12.75" customHeight="1">
      <c r="A2415" s="206"/>
      <c r="B2415" s="206"/>
      <c r="C2415" s="206"/>
      <c r="D2415" s="206"/>
      <c r="E2415" s="206"/>
      <c r="F2415" s="208"/>
      <c r="G2415" s="206"/>
      <c r="H2415" s="206"/>
      <c r="I2415" s="206"/>
      <c r="J2415" s="197"/>
    </row>
    <row r="2416" spans="1:10" ht="12.75" customHeight="1">
      <c r="A2416" s="206"/>
      <c r="B2416" s="206"/>
      <c r="C2416" s="206"/>
      <c r="D2416" s="206"/>
      <c r="E2416" s="206"/>
      <c r="F2416" s="208"/>
      <c r="G2416" s="206"/>
      <c r="H2416" s="206"/>
      <c r="I2416" s="206"/>
      <c r="J2416" s="197"/>
    </row>
    <row r="2417" spans="1:10" ht="12.75" customHeight="1">
      <c r="A2417" s="201">
        <v>46</v>
      </c>
      <c r="B2417" s="202" t="s">
        <v>240</v>
      </c>
      <c r="C2417" s="201" t="s">
        <v>714</v>
      </c>
      <c r="D2417" s="201" t="s">
        <v>733</v>
      </c>
      <c r="E2417" s="209" t="s">
        <v>1132</v>
      </c>
      <c r="F2417" s="203" t="s">
        <v>717</v>
      </c>
      <c r="G2417" s="201">
        <v>0</v>
      </c>
      <c r="H2417" s="201">
        <v>7.5</v>
      </c>
      <c r="I2417" s="201">
        <f t="shared" ref="I2417:I2423" si="152">(G2417*H2417)/100</f>
        <v>0</v>
      </c>
      <c r="J2417" s="197"/>
    </row>
    <row r="2418" spans="1:10" ht="12.75" customHeight="1">
      <c r="A2418" s="201"/>
      <c r="B2418" s="202"/>
      <c r="C2418" s="201"/>
      <c r="D2418" s="201"/>
      <c r="E2418" s="202"/>
      <c r="F2418" s="204" t="s">
        <v>718</v>
      </c>
      <c r="G2418" s="201">
        <v>0</v>
      </c>
      <c r="H2418" s="201">
        <v>0.01</v>
      </c>
      <c r="I2418" s="201">
        <f t="shared" si="152"/>
        <v>0</v>
      </c>
      <c r="J2418" s="197"/>
    </row>
    <row r="2419" spans="1:10" ht="12.75" customHeight="1">
      <c r="A2419" s="201"/>
      <c r="B2419" s="202"/>
      <c r="C2419" s="201"/>
      <c r="D2419" s="201"/>
      <c r="E2419" s="202"/>
      <c r="F2419" s="204" t="s">
        <v>719</v>
      </c>
      <c r="G2419" s="201">
        <v>1</v>
      </c>
      <c r="H2419" s="201">
        <v>7.5</v>
      </c>
      <c r="I2419" s="201">
        <f t="shared" si="152"/>
        <v>7.4999999999999997E-2</v>
      </c>
      <c r="J2419" s="197"/>
    </row>
    <row r="2420" spans="1:10" ht="12.75" customHeight="1">
      <c r="A2420" s="201"/>
      <c r="B2420" s="202"/>
      <c r="C2420" s="201"/>
      <c r="D2420" s="201"/>
      <c r="E2420" s="202"/>
      <c r="F2420" s="204" t="s">
        <v>720</v>
      </c>
      <c r="G2420" s="201">
        <v>0</v>
      </c>
      <c r="H2420" s="201">
        <v>0.5</v>
      </c>
      <c r="I2420" s="201">
        <f t="shared" si="152"/>
        <v>0</v>
      </c>
      <c r="J2420" s="197"/>
    </row>
    <row r="2421" spans="1:10" ht="12.75" customHeight="1">
      <c r="A2421" s="201"/>
      <c r="B2421" s="202"/>
      <c r="C2421" s="201"/>
      <c r="D2421" s="201"/>
      <c r="E2421" s="202"/>
      <c r="F2421" s="204" t="s">
        <v>721</v>
      </c>
      <c r="G2421" s="201">
        <v>0</v>
      </c>
      <c r="H2421" s="201">
        <v>0.5</v>
      </c>
      <c r="I2421" s="201">
        <f t="shared" si="152"/>
        <v>0</v>
      </c>
      <c r="J2421" s="197"/>
    </row>
    <row r="2422" spans="1:10" ht="12.75" customHeight="1">
      <c r="A2422" s="201"/>
      <c r="B2422" s="202"/>
      <c r="C2422" s="201"/>
      <c r="D2422" s="201"/>
      <c r="E2422" s="202"/>
      <c r="F2422" s="204" t="s">
        <v>722</v>
      </c>
      <c r="G2422" s="201">
        <v>0</v>
      </c>
      <c r="H2422" s="201">
        <v>0.25</v>
      </c>
      <c r="I2422" s="201">
        <f t="shared" si="152"/>
        <v>0</v>
      </c>
      <c r="J2422" s="197"/>
    </row>
    <row r="2423" spans="1:10" ht="12.75" customHeight="1">
      <c r="A2423" s="201"/>
      <c r="B2423" s="202"/>
      <c r="C2423" s="201"/>
      <c r="D2423" s="201"/>
      <c r="E2423" s="202"/>
      <c r="F2423" s="204" t="s">
        <v>723</v>
      </c>
      <c r="G2423" s="201">
        <f>115+620</f>
        <v>735</v>
      </c>
      <c r="H2423" s="201">
        <v>0.01</v>
      </c>
      <c r="I2423" s="201">
        <f t="shared" si="152"/>
        <v>7.350000000000001E-2</v>
      </c>
      <c r="J2423" s="197"/>
    </row>
    <row r="2424" spans="1:10" ht="12.75" customHeight="1">
      <c r="A2424" s="206"/>
      <c r="B2424" s="206"/>
      <c r="C2424" s="206"/>
      <c r="D2424" s="206"/>
      <c r="E2424" s="206"/>
      <c r="F2424" s="208"/>
      <c r="G2424" s="206"/>
      <c r="H2424" s="206"/>
      <c r="I2424" s="206"/>
      <c r="J2424" s="197"/>
    </row>
    <row r="2425" spans="1:10" ht="12.75" customHeight="1">
      <c r="A2425" s="206"/>
      <c r="B2425" s="206"/>
      <c r="C2425" s="206"/>
      <c r="D2425" s="206"/>
      <c r="E2425" s="206"/>
      <c r="F2425" s="208"/>
      <c r="G2425" s="206"/>
      <c r="H2425" s="206"/>
      <c r="I2425" s="206"/>
      <c r="J2425" s="197"/>
    </row>
    <row r="2426" spans="1:10" ht="12.75" customHeight="1">
      <c r="A2426" s="201">
        <v>47</v>
      </c>
      <c r="B2426" s="202" t="s">
        <v>240</v>
      </c>
      <c r="C2426" s="201" t="s">
        <v>714</v>
      </c>
      <c r="D2426" s="201" t="s">
        <v>733</v>
      </c>
      <c r="E2426" s="209" t="s">
        <v>1133</v>
      </c>
      <c r="F2426" s="203" t="s">
        <v>717</v>
      </c>
      <c r="G2426" s="201">
        <v>0</v>
      </c>
      <c r="H2426" s="201">
        <v>7.5</v>
      </c>
      <c r="I2426" s="201">
        <f t="shared" ref="I2426:I2432" si="153">(G2426*H2426)/100</f>
        <v>0</v>
      </c>
      <c r="J2426" s="197"/>
    </row>
    <row r="2427" spans="1:10" ht="12.75" customHeight="1">
      <c r="A2427" s="201"/>
      <c r="B2427" s="202"/>
      <c r="C2427" s="201"/>
      <c r="D2427" s="201"/>
      <c r="E2427" s="202"/>
      <c r="F2427" s="204" t="s">
        <v>718</v>
      </c>
      <c r="G2427" s="201">
        <v>1</v>
      </c>
      <c r="H2427" s="201">
        <v>0.01</v>
      </c>
      <c r="I2427" s="201">
        <f t="shared" si="153"/>
        <v>1E-4</v>
      </c>
      <c r="J2427" s="197"/>
    </row>
    <row r="2428" spans="1:10" ht="12.75" customHeight="1">
      <c r="A2428" s="201"/>
      <c r="B2428" s="202"/>
      <c r="C2428" s="201"/>
      <c r="D2428" s="201"/>
      <c r="E2428" s="202"/>
      <c r="F2428" s="204" t="s">
        <v>719</v>
      </c>
      <c r="G2428" s="201">
        <v>0</v>
      </c>
      <c r="H2428" s="201">
        <v>7.5</v>
      </c>
      <c r="I2428" s="201">
        <f t="shared" si="153"/>
        <v>0</v>
      </c>
      <c r="J2428" s="197"/>
    </row>
    <row r="2429" spans="1:10" ht="12.75" customHeight="1">
      <c r="A2429" s="201"/>
      <c r="B2429" s="202"/>
      <c r="C2429" s="201"/>
      <c r="D2429" s="201"/>
      <c r="E2429" s="202"/>
      <c r="F2429" s="204" t="s">
        <v>720</v>
      </c>
      <c r="G2429" s="201">
        <v>0</v>
      </c>
      <c r="H2429" s="201">
        <v>0.5</v>
      </c>
      <c r="I2429" s="201">
        <f t="shared" si="153"/>
        <v>0</v>
      </c>
      <c r="J2429" s="197"/>
    </row>
    <row r="2430" spans="1:10" ht="12.75" customHeight="1">
      <c r="A2430" s="201"/>
      <c r="B2430" s="202"/>
      <c r="C2430" s="201"/>
      <c r="D2430" s="201"/>
      <c r="E2430" s="202"/>
      <c r="F2430" s="204" t="s">
        <v>721</v>
      </c>
      <c r="G2430" s="201">
        <v>0</v>
      </c>
      <c r="H2430" s="201">
        <v>0.5</v>
      </c>
      <c r="I2430" s="201">
        <f t="shared" si="153"/>
        <v>0</v>
      </c>
      <c r="J2430" s="197"/>
    </row>
    <row r="2431" spans="1:10" ht="12.75" customHeight="1">
      <c r="A2431" s="201"/>
      <c r="B2431" s="202"/>
      <c r="C2431" s="201"/>
      <c r="D2431" s="201"/>
      <c r="E2431" s="202"/>
      <c r="F2431" s="204" t="s">
        <v>722</v>
      </c>
      <c r="G2431" s="201">
        <v>0</v>
      </c>
      <c r="H2431" s="201">
        <v>0.25</v>
      </c>
      <c r="I2431" s="201">
        <f t="shared" si="153"/>
        <v>0</v>
      </c>
      <c r="J2431" s="197"/>
    </row>
    <row r="2432" spans="1:10" ht="12.75" customHeight="1">
      <c r="A2432" s="201"/>
      <c r="B2432" s="202"/>
      <c r="C2432" s="201"/>
      <c r="D2432" s="201"/>
      <c r="E2432" s="202"/>
      <c r="F2432" s="204" t="s">
        <v>723</v>
      </c>
      <c r="G2432" s="201">
        <f>135+520</f>
        <v>655</v>
      </c>
      <c r="H2432" s="201">
        <v>0.01</v>
      </c>
      <c r="I2432" s="201">
        <f t="shared" si="153"/>
        <v>6.5500000000000003E-2</v>
      </c>
      <c r="J2432" s="197"/>
    </row>
    <row r="2433" spans="1:10" ht="12.75" customHeight="1">
      <c r="A2433" s="206"/>
      <c r="B2433" s="206"/>
      <c r="C2433" s="206"/>
      <c r="D2433" s="206"/>
      <c r="E2433" s="206"/>
      <c r="F2433" s="208"/>
      <c r="G2433" s="206"/>
      <c r="H2433" s="206"/>
      <c r="I2433" s="206"/>
      <c r="J2433" s="197"/>
    </row>
    <row r="2434" spans="1:10" ht="12.75" customHeight="1">
      <c r="A2434" s="206"/>
      <c r="B2434" s="206"/>
      <c r="C2434" s="206"/>
      <c r="D2434" s="206"/>
      <c r="E2434" s="206"/>
      <c r="F2434" s="208"/>
      <c r="G2434" s="206"/>
      <c r="H2434" s="206"/>
      <c r="I2434" s="206"/>
      <c r="J2434" s="197"/>
    </row>
    <row r="2435" spans="1:10" ht="12.75" customHeight="1">
      <c r="A2435" s="201">
        <v>48</v>
      </c>
      <c r="B2435" s="202" t="s">
        <v>240</v>
      </c>
      <c r="C2435" s="201" t="s">
        <v>714</v>
      </c>
      <c r="D2435" s="201" t="s">
        <v>733</v>
      </c>
      <c r="E2435" s="209" t="s">
        <v>1134</v>
      </c>
      <c r="F2435" s="203" t="s">
        <v>717</v>
      </c>
      <c r="G2435" s="201">
        <v>0</v>
      </c>
      <c r="H2435" s="201">
        <v>7.5</v>
      </c>
      <c r="I2435" s="201">
        <f t="shared" ref="I2435:I2441" si="154">(G2435*H2435)/100</f>
        <v>0</v>
      </c>
      <c r="J2435" s="197"/>
    </row>
    <row r="2436" spans="1:10" ht="12.75" customHeight="1">
      <c r="A2436" s="201"/>
      <c r="B2436" s="202"/>
      <c r="C2436" s="201"/>
      <c r="D2436" s="201"/>
      <c r="E2436" s="202"/>
      <c r="F2436" s="204" t="s">
        <v>718</v>
      </c>
      <c r="G2436" s="201">
        <v>1</v>
      </c>
      <c r="H2436" s="201">
        <v>0.01</v>
      </c>
      <c r="I2436" s="201">
        <f t="shared" si="154"/>
        <v>1E-4</v>
      </c>
      <c r="J2436" s="197"/>
    </row>
    <row r="2437" spans="1:10" ht="12.75" customHeight="1">
      <c r="A2437" s="201"/>
      <c r="B2437" s="202"/>
      <c r="C2437" s="201"/>
      <c r="D2437" s="201"/>
      <c r="E2437" s="202"/>
      <c r="F2437" s="204" t="s">
        <v>719</v>
      </c>
      <c r="G2437" s="201">
        <v>0</v>
      </c>
      <c r="H2437" s="201">
        <v>7.5</v>
      </c>
      <c r="I2437" s="201">
        <f t="shared" si="154"/>
        <v>0</v>
      </c>
      <c r="J2437" s="197"/>
    </row>
    <row r="2438" spans="1:10" ht="12.75" customHeight="1">
      <c r="A2438" s="201"/>
      <c r="B2438" s="202"/>
      <c r="C2438" s="201"/>
      <c r="D2438" s="201"/>
      <c r="E2438" s="202"/>
      <c r="F2438" s="204" t="s">
        <v>720</v>
      </c>
      <c r="G2438" s="201">
        <v>0</v>
      </c>
      <c r="H2438" s="201">
        <v>0.5</v>
      </c>
      <c r="I2438" s="201">
        <f t="shared" si="154"/>
        <v>0</v>
      </c>
      <c r="J2438" s="197"/>
    </row>
    <row r="2439" spans="1:10" ht="12.75" customHeight="1">
      <c r="A2439" s="201"/>
      <c r="B2439" s="202"/>
      <c r="C2439" s="201"/>
      <c r="D2439" s="201"/>
      <c r="E2439" s="202"/>
      <c r="F2439" s="204" t="s">
        <v>721</v>
      </c>
      <c r="G2439" s="201">
        <v>0</v>
      </c>
      <c r="H2439" s="201">
        <v>0.5</v>
      </c>
      <c r="I2439" s="201">
        <f t="shared" si="154"/>
        <v>0</v>
      </c>
      <c r="J2439" s="197"/>
    </row>
    <row r="2440" spans="1:10" ht="12.75" customHeight="1">
      <c r="A2440" s="201"/>
      <c r="B2440" s="202"/>
      <c r="C2440" s="201"/>
      <c r="D2440" s="201"/>
      <c r="E2440" s="202"/>
      <c r="F2440" s="204" t="s">
        <v>722</v>
      </c>
      <c r="G2440" s="201">
        <v>0</v>
      </c>
      <c r="H2440" s="201">
        <v>0.25</v>
      </c>
      <c r="I2440" s="201">
        <f t="shared" si="154"/>
        <v>0</v>
      </c>
      <c r="J2440" s="197"/>
    </row>
    <row r="2441" spans="1:10" ht="12.75" customHeight="1">
      <c r="A2441" s="201"/>
      <c r="B2441" s="202"/>
      <c r="C2441" s="201"/>
      <c r="D2441" s="201"/>
      <c r="E2441" s="202"/>
      <c r="F2441" s="204" t="s">
        <v>723</v>
      </c>
      <c r="G2441" s="201">
        <v>800</v>
      </c>
      <c r="H2441" s="201">
        <v>0.01</v>
      </c>
      <c r="I2441" s="201">
        <f t="shared" si="154"/>
        <v>0.08</v>
      </c>
      <c r="J2441" s="197"/>
    </row>
    <row r="2442" spans="1:10" ht="12.75" customHeight="1">
      <c r="A2442" s="206"/>
      <c r="B2442" s="206"/>
      <c r="C2442" s="206"/>
      <c r="D2442" s="206"/>
      <c r="E2442" s="206"/>
      <c r="F2442" s="208"/>
      <c r="G2442" s="206"/>
      <c r="H2442" s="206"/>
      <c r="I2442" s="206"/>
      <c r="J2442" s="197"/>
    </row>
    <row r="2443" spans="1:10" ht="12.75" customHeight="1">
      <c r="A2443" s="206"/>
      <c r="B2443" s="206"/>
      <c r="C2443" s="206"/>
      <c r="D2443" s="206"/>
      <c r="E2443" s="206"/>
      <c r="F2443" s="208"/>
      <c r="G2443" s="206"/>
      <c r="H2443" s="206"/>
      <c r="I2443" s="206"/>
      <c r="J2443" s="197"/>
    </row>
    <row r="2444" spans="1:10" ht="12.75" customHeight="1">
      <c r="A2444" s="201">
        <v>49</v>
      </c>
      <c r="B2444" s="202" t="s">
        <v>240</v>
      </c>
      <c r="C2444" s="201" t="s">
        <v>714</v>
      </c>
      <c r="D2444" s="201" t="s">
        <v>733</v>
      </c>
      <c r="E2444" s="209" t="s">
        <v>1135</v>
      </c>
      <c r="F2444" s="203" t="s">
        <v>717</v>
      </c>
      <c r="G2444" s="201">
        <v>0</v>
      </c>
      <c r="H2444" s="201">
        <v>7.5</v>
      </c>
      <c r="I2444" s="201">
        <f t="shared" ref="I2444:I2450" si="155">(G2444*H2444)/100</f>
        <v>0</v>
      </c>
      <c r="J2444" s="197"/>
    </row>
    <row r="2445" spans="1:10" ht="12.75" customHeight="1">
      <c r="A2445" s="201"/>
      <c r="B2445" s="202"/>
      <c r="C2445" s="201"/>
      <c r="D2445" s="201"/>
      <c r="E2445" s="202"/>
      <c r="F2445" s="204" t="s">
        <v>718</v>
      </c>
      <c r="G2445" s="201">
        <v>0</v>
      </c>
      <c r="H2445" s="201">
        <v>0.01</v>
      </c>
      <c r="I2445" s="201">
        <f t="shared" si="155"/>
        <v>0</v>
      </c>
      <c r="J2445" s="197"/>
    </row>
    <row r="2446" spans="1:10" ht="12.75" customHeight="1">
      <c r="A2446" s="201"/>
      <c r="B2446" s="202"/>
      <c r="C2446" s="201"/>
      <c r="D2446" s="201"/>
      <c r="E2446" s="202"/>
      <c r="F2446" s="204" t="s">
        <v>719</v>
      </c>
      <c r="G2446" s="201">
        <v>0</v>
      </c>
      <c r="H2446" s="201">
        <v>7.5</v>
      </c>
      <c r="I2446" s="201">
        <f t="shared" si="155"/>
        <v>0</v>
      </c>
      <c r="J2446" s="197"/>
    </row>
    <row r="2447" spans="1:10" ht="12.75" customHeight="1">
      <c r="A2447" s="201"/>
      <c r="B2447" s="202"/>
      <c r="C2447" s="201"/>
      <c r="D2447" s="201"/>
      <c r="E2447" s="202"/>
      <c r="F2447" s="204" t="s">
        <v>720</v>
      </c>
      <c r="G2447" s="201">
        <v>0</v>
      </c>
      <c r="H2447" s="201">
        <v>0.5</v>
      </c>
      <c r="I2447" s="201">
        <f t="shared" si="155"/>
        <v>0</v>
      </c>
      <c r="J2447" s="197"/>
    </row>
    <row r="2448" spans="1:10" ht="12.75" customHeight="1">
      <c r="A2448" s="201"/>
      <c r="B2448" s="202"/>
      <c r="C2448" s="201"/>
      <c r="D2448" s="201"/>
      <c r="E2448" s="202"/>
      <c r="F2448" s="204" t="s">
        <v>721</v>
      </c>
      <c r="G2448" s="201">
        <v>0</v>
      </c>
      <c r="H2448" s="201">
        <v>0.5</v>
      </c>
      <c r="I2448" s="201">
        <f t="shared" si="155"/>
        <v>0</v>
      </c>
      <c r="J2448" s="197"/>
    </row>
    <row r="2449" spans="1:10" ht="12.75" customHeight="1">
      <c r="A2449" s="201"/>
      <c r="B2449" s="202"/>
      <c r="C2449" s="201"/>
      <c r="D2449" s="201"/>
      <c r="E2449" s="202"/>
      <c r="F2449" s="204" t="s">
        <v>722</v>
      </c>
      <c r="G2449" s="201">
        <v>0</v>
      </c>
      <c r="H2449" s="201">
        <v>0.25</v>
      </c>
      <c r="I2449" s="201">
        <f t="shared" si="155"/>
        <v>0</v>
      </c>
      <c r="J2449" s="197"/>
    </row>
    <row r="2450" spans="1:10" ht="12.75" customHeight="1">
      <c r="A2450" s="201"/>
      <c r="B2450" s="202"/>
      <c r="C2450" s="201"/>
      <c r="D2450" s="201"/>
      <c r="E2450" s="202"/>
      <c r="F2450" s="204" t="s">
        <v>723</v>
      </c>
      <c r="G2450" s="201">
        <f>145+390</f>
        <v>535</v>
      </c>
      <c r="H2450" s="201">
        <v>0.01</v>
      </c>
      <c r="I2450" s="201">
        <f t="shared" si="155"/>
        <v>5.3500000000000006E-2</v>
      </c>
      <c r="J2450" s="197"/>
    </row>
    <row r="2451" spans="1:10" ht="12.75" customHeight="1">
      <c r="A2451" s="206"/>
      <c r="B2451" s="206"/>
      <c r="C2451" s="206"/>
      <c r="D2451" s="206"/>
      <c r="E2451" s="206"/>
      <c r="F2451" s="208"/>
      <c r="G2451" s="206"/>
      <c r="H2451" s="206"/>
      <c r="I2451" s="206"/>
      <c r="J2451" s="197"/>
    </row>
    <row r="2452" spans="1:10" ht="12.75" customHeight="1">
      <c r="A2452" s="206"/>
      <c r="B2452" s="206"/>
      <c r="C2452" s="206"/>
      <c r="D2452" s="206"/>
      <c r="E2452" s="206"/>
      <c r="F2452" s="208"/>
      <c r="G2452" s="206"/>
      <c r="H2452" s="206"/>
      <c r="I2452" s="206"/>
      <c r="J2452" s="197"/>
    </row>
    <row r="2453" spans="1:10" ht="12.75" customHeight="1">
      <c r="A2453" s="201">
        <v>50</v>
      </c>
      <c r="B2453" s="202" t="s">
        <v>240</v>
      </c>
      <c r="C2453" s="201" t="s">
        <v>714</v>
      </c>
      <c r="D2453" s="201" t="s">
        <v>733</v>
      </c>
      <c r="E2453" s="209" t="s">
        <v>1136</v>
      </c>
      <c r="F2453" s="203" t="s">
        <v>717</v>
      </c>
      <c r="G2453" s="201">
        <v>0</v>
      </c>
      <c r="H2453" s="201">
        <v>7.5</v>
      </c>
      <c r="I2453" s="201">
        <f t="shared" ref="I2453:I2459" si="156">(G2453*H2453)/100</f>
        <v>0</v>
      </c>
      <c r="J2453" s="197"/>
    </row>
    <row r="2454" spans="1:10" ht="12.75" customHeight="1">
      <c r="A2454" s="201"/>
      <c r="B2454" s="202"/>
      <c r="C2454" s="201"/>
      <c r="D2454" s="201"/>
      <c r="E2454" s="202"/>
      <c r="F2454" s="204" t="s">
        <v>718</v>
      </c>
      <c r="G2454" s="201">
        <v>1</v>
      </c>
      <c r="H2454" s="201">
        <v>0.01</v>
      </c>
      <c r="I2454" s="201">
        <f t="shared" si="156"/>
        <v>1E-4</v>
      </c>
      <c r="J2454" s="197"/>
    </row>
    <row r="2455" spans="1:10" ht="12.75" customHeight="1">
      <c r="A2455" s="201"/>
      <c r="B2455" s="202"/>
      <c r="C2455" s="201"/>
      <c r="D2455" s="201"/>
      <c r="E2455" s="202"/>
      <c r="F2455" s="204" t="s">
        <v>719</v>
      </c>
      <c r="G2455" s="201">
        <v>0</v>
      </c>
      <c r="H2455" s="201">
        <v>7.5</v>
      </c>
      <c r="I2455" s="201">
        <f t="shared" si="156"/>
        <v>0</v>
      </c>
      <c r="J2455" s="197"/>
    </row>
    <row r="2456" spans="1:10" ht="12.75" customHeight="1">
      <c r="A2456" s="201"/>
      <c r="B2456" s="202"/>
      <c r="C2456" s="201"/>
      <c r="D2456" s="201"/>
      <c r="E2456" s="202"/>
      <c r="F2456" s="204" t="s">
        <v>720</v>
      </c>
      <c r="G2456" s="201">
        <v>0</v>
      </c>
      <c r="H2456" s="201">
        <v>0.5</v>
      </c>
      <c r="I2456" s="201">
        <f t="shared" si="156"/>
        <v>0</v>
      </c>
      <c r="J2456" s="197"/>
    </row>
    <row r="2457" spans="1:10" ht="12.75" customHeight="1">
      <c r="A2457" s="201"/>
      <c r="B2457" s="202"/>
      <c r="C2457" s="201"/>
      <c r="D2457" s="201"/>
      <c r="E2457" s="202"/>
      <c r="F2457" s="204" t="s">
        <v>721</v>
      </c>
      <c r="G2457" s="201">
        <v>0</v>
      </c>
      <c r="H2457" s="201">
        <v>0.5</v>
      </c>
      <c r="I2457" s="201">
        <f t="shared" si="156"/>
        <v>0</v>
      </c>
      <c r="J2457" s="197"/>
    </row>
    <row r="2458" spans="1:10" ht="12.75" customHeight="1">
      <c r="A2458" s="201"/>
      <c r="B2458" s="202"/>
      <c r="C2458" s="201"/>
      <c r="D2458" s="201"/>
      <c r="E2458" s="202"/>
      <c r="F2458" s="204" t="s">
        <v>722</v>
      </c>
      <c r="G2458" s="201">
        <v>0</v>
      </c>
      <c r="H2458" s="201">
        <v>0.25</v>
      </c>
      <c r="I2458" s="201">
        <f t="shared" si="156"/>
        <v>0</v>
      </c>
      <c r="J2458" s="197"/>
    </row>
    <row r="2459" spans="1:10" ht="12.75" customHeight="1">
      <c r="A2459" s="201"/>
      <c r="B2459" s="202"/>
      <c r="C2459" s="201"/>
      <c r="D2459" s="201"/>
      <c r="E2459" s="202"/>
      <c r="F2459" s="204" t="s">
        <v>723</v>
      </c>
      <c r="G2459" s="201">
        <f>165+340</f>
        <v>505</v>
      </c>
      <c r="H2459" s="201">
        <v>0.01</v>
      </c>
      <c r="I2459" s="201">
        <f t="shared" si="156"/>
        <v>5.0499999999999996E-2</v>
      </c>
      <c r="J2459" s="197"/>
    </row>
    <row r="2460" spans="1:10" ht="12.75" customHeight="1">
      <c r="A2460" s="206"/>
      <c r="B2460" s="206"/>
      <c r="C2460" s="206"/>
      <c r="D2460" s="206"/>
      <c r="E2460" s="206"/>
      <c r="F2460" s="208"/>
      <c r="G2460" s="206"/>
      <c r="H2460" s="206"/>
      <c r="I2460" s="206"/>
      <c r="J2460" s="197"/>
    </row>
    <row r="2461" spans="1:10" ht="12.75" customHeight="1">
      <c r="A2461" s="201">
        <v>51</v>
      </c>
      <c r="B2461" s="202" t="s">
        <v>240</v>
      </c>
      <c r="C2461" s="201" t="s">
        <v>714</v>
      </c>
      <c r="D2461" s="201" t="s">
        <v>733</v>
      </c>
      <c r="E2461" s="209" t="s">
        <v>1137</v>
      </c>
      <c r="F2461" s="203" t="s">
        <v>717</v>
      </c>
      <c r="G2461" s="201">
        <v>0</v>
      </c>
      <c r="H2461" s="201">
        <v>7.5</v>
      </c>
      <c r="I2461" s="201">
        <f t="shared" ref="I2461:I2467" si="157">(G2461*H2461)/100</f>
        <v>0</v>
      </c>
      <c r="J2461" s="197"/>
    </row>
    <row r="2462" spans="1:10" ht="12.75" customHeight="1">
      <c r="A2462" s="201"/>
      <c r="B2462" s="202"/>
      <c r="C2462" s="201"/>
      <c r="D2462" s="201"/>
      <c r="E2462" s="202"/>
      <c r="F2462" s="204" t="s">
        <v>718</v>
      </c>
      <c r="G2462" s="201">
        <v>0</v>
      </c>
      <c r="H2462" s="201">
        <v>0.01</v>
      </c>
      <c r="I2462" s="201">
        <f t="shared" si="157"/>
        <v>0</v>
      </c>
      <c r="J2462" s="197"/>
    </row>
    <row r="2463" spans="1:10" ht="12.75" customHeight="1">
      <c r="A2463" s="201"/>
      <c r="B2463" s="202"/>
      <c r="C2463" s="201"/>
      <c r="D2463" s="201"/>
      <c r="E2463" s="202"/>
      <c r="F2463" s="204" t="s">
        <v>719</v>
      </c>
      <c r="G2463" s="201">
        <v>0</v>
      </c>
      <c r="H2463" s="201">
        <v>7.5</v>
      </c>
      <c r="I2463" s="201">
        <f t="shared" si="157"/>
        <v>0</v>
      </c>
      <c r="J2463" s="197"/>
    </row>
    <row r="2464" spans="1:10" ht="12.75" customHeight="1">
      <c r="A2464" s="201"/>
      <c r="B2464" s="202"/>
      <c r="C2464" s="201"/>
      <c r="D2464" s="201"/>
      <c r="E2464" s="202"/>
      <c r="F2464" s="204" t="s">
        <v>720</v>
      </c>
      <c r="G2464" s="201">
        <v>0</v>
      </c>
      <c r="H2464" s="201">
        <v>0.5</v>
      </c>
      <c r="I2464" s="201">
        <f t="shared" si="157"/>
        <v>0</v>
      </c>
      <c r="J2464" s="197"/>
    </row>
    <row r="2465" spans="1:10" ht="12.75" customHeight="1">
      <c r="A2465" s="201"/>
      <c r="B2465" s="202"/>
      <c r="C2465" s="201"/>
      <c r="D2465" s="201"/>
      <c r="E2465" s="202"/>
      <c r="F2465" s="204" t="s">
        <v>721</v>
      </c>
      <c r="G2465" s="201">
        <v>0</v>
      </c>
      <c r="H2465" s="201">
        <v>0.5</v>
      </c>
      <c r="I2465" s="201">
        <f t="shared" si="157"/>
        <v>0</v>
      </c>
      <c r="J2465" s="197"/>
    </row>
    <row r="2466" spans="1:10" ht="12.75" customHeight="1">
      <c r="A2466" s="201"/>
      <c r="B2466" s="202"/>
      <c r="C2466" s="201"/>
      <c r="D2466" s="201"/>
      <c r="E2466" s="202"/>
      <c r="F2466" s="204" t="s">
        <v>722</v>
      </c>
      <c r="G2466" s="201">
        <v>0</v>
      </c>
      <c r="H2466" s="201">
        <v>0.25</v>
      </c>
      <c r="I2466" s="201">
        <f t="shared" si="157"/>
        <v>0</v>
      </c>
      <c r="J2466" s="197"/>
    </row>
    <row r="2467" spans="1:10" ht="12.75" customHeight="1">
      <c r="A2467" s="201"/>
      <c r="B2467" s="202"/>
      <c r="C2467" s="201"/>
      <c r="D2467" s="201"/>
      <c r="E2467" s="202"/>
      <c r="F2467" s="204" t="s">
        <v>723</v>
      </c>
      <c r="G2467" s="201">
        <v>470</v>
      </c>
      <c r="H2467" s="201">
        <v>0.01</v>
      </c>
      <c r="I2467" s="201">
        <f t="shared" si="157"/>
        <v>4.7E-2</v>
      </c>
      <c r="J2467" s="197"/>
    </row>
    <row r="2468" spans="1:10" ht="12.75" customHeight="1">
      <c r="A2468" s="206"/>
      <c r="B2468" s="206"/>
      <c r="C2468" s="206"/>
      <c r="D2468" s="206"/>
      <c r="E2468" s="206"/>
      <c r="F2468" s="208"/>
      <c r="G2468" s="206"/>
      <c r="H2468" s="206"/>
      <c r="I2468" s="206"/>
      <c r="J2468" s="197"/>
    </row>
    <row r="2469" spans="1:10" ht="12.75" customHeight="1">
      <c r="A2469" s="201">
        <v>52</v>
      </c>
      <c r="B2469" s="202" t="s">
        <v>240</v>
      </c>
      <c r="C2469" s="201" t="s">
        <v>714</v>
      </c>
      <c r="D2469" s="201" t="s">
        <v>733</v>
      </c>
      <c r="E2469" s="209" t="s">
        <v>1138</v>
      </c>
      <c r="F2469" s="203" t="s">
        <v>717</v>
      </c>
      <c r="G2469" s="201">
        <v>0</v>
      </c>
      <c r="H2469" s="201">
        <v>7.5</v>
      </c>
      <c r="I2469" s="201">
        <f t="shared" ref="I2469:I2475" si="158">(G2469*H2469)/100</f>
        <v>0</v>
      </c>
      <c r="J2469" s="197"/>
    </row>
    <row r="2470" spans="1:10" ht="12.75" customHeight="1">
      <c r="A2470" s="201"/>
      <c r="B2470" s="202"/>
      <c r="C2470" s="201"/>
      <c r="D2470" s="201"/>
      <c r="E2470" s="202"/>
      <c r="F2470" s="204" t="s">
        <v>718</v>
      </c>
      <c r="G2470" s="201">
        <v>0</v>
      </c>
      <c r="H2470" s="201">
        <v>0.01</v>
      </c>
      <c r="I2470" s="201">
        <f t="shared" si="158"/>
        <v>0</v>
      </c>
      <c r="J2470" s="197"/>
    </row>
    <row r="2471" spans="1:10" ht="12.75" customHeight="1">
      <c r="A2471" s="201"/>
      <c r="B2471" s="202"/>
      <c r="C2471" s="201"/>
      <c r="D2471" s="201"/>
      <c r="E2471" s="202"/>
      <c r="F2471" s="204" t="s">
        <v>719</v>
      </c>
      <c r="G2471" s="201">
        <v>0</v>
      </c>
      <c r="H2471" s="201">
        <v>7.5</v>
      </c>
      <c r="I2471" s="201">
        <f t="shared" si="158"/>
        <v>0</v>
      </c>
      <c r="J2471" s="197"/>
    </row>
    <row r="2472" spans="1:10" ht="12.75" customHeight="1">
      <c r="A2472" s="201"/>
      <c r="B2472" s="202"/>
      <c r="C2472" s="201"/>
      <c r="D2472" s="201"/>
      <c r="E2472" s="202"/>
      <c r="F2472" s="204" t="s">
        <v>720</v>
      </c>
      <c r="G2472" s="201">
        <v>0</v>
      </c>
      <c r="H2472" s="201">
        <v>0.5</v>
      </c>
      <c r="I2472" s="201">
        <f t="shared" si="158"/>
        <v>0</v>
      </c>
      <c r="J2472" s="197"/>
    </row>
    <row r="2473" spans="1:10" ht="12.75" customHeight="1">
      <c r="A2473" s="201"/>
      <c r="B2473" s="202"/>
      <c r="C2473" s="201"/>
      <c r="D2473" s="201"/>
      <c r="E2473" s="202"/>
      <c r="F2473" s="204" t="s">
        <v>721</v>
      </c>
      <c r="G2473" s="201">
        <v>0</v>
      </c>
      <c r="H2473" s="201">
        <v>0.5</v>
      </c>
      <c r="I2473" s="201">
        <f t="shared" si="158"/>
        <v>0</v>
      </c>
      <c r="J2473" s="197"/>
    </row>
    <row r="2474" spans="1:10" ht="12.75" customHeight="1">
      <c r="A2474" s="201"/>
      <c r="B2474" s="202"/>
      <c r="C2474" s="201"/>
      <c r="D2474" s="201"/>
      <c r="E2474" s="202"/>
      <c r="F2474" s="204" t="s">
        <v>722</v>
      </c>
      <c r="G2474" s="201">
        <v>0</v>
      </c>
      <c r="H2474" s="201">
        <v>0.25</v>
      </c>
      <c r="I2474" s="201">
        <f t="shared" si="158"/>
        <v>0</v>
      </c>
      <c r="J2474" s="197"/>
    </row>
    <row r="2475" spans="1:10" ht="12.75" customHeight="1">
      <c r="A2475" s="201"/>
      <c r="B2475" s="202"/>
      <c r="C2475" s="201"/>
      <c r="D2475" s="201"/>
      <c r="E2475" s="202"/>
      <c r="F2475" s="204" t="s">
        <v>723</v>
      </c>
      <c r="G2475" s="201">
        <v>450</v>
      </c>
      <c r="H2475" s="201">
        <v>0.01</v>
      </c>
      <c r="I2475" s="201">
        <f t="shared" si="158"/>
        <v>4.4999999999999998E-2</v>
      </c>
      <c r="J2475" s="197"/>
    </row>
    <row r="2476" spans="1:10" ht="12.75" customHeight="1">
      <c r="A2476" s="206"/>
      <c r="B2476" s="206"/>
      <c r="C2476" s="206"/>
      <c r="D2476" s="206"/>
      <c r="E2476" s="206"/>
      <c r="F2476" s="208"/>
      <c r="G2476" s="206"/>
      <c r="H2476" s="206"/>
      <c r="I2476" s="206"/>
      <c r="J2476" s="197"/>
    </row>
    <row r="2477" spans="1:10" ht="12.75" customHeight="1">
      <c r="A2477" s="206"/>
      <c r="B2477" s="206"/>
      <c r="C2477" s="206"/>
      <c r="D2477" s="206"/>
      <c r="E2477" s="206"/>
      <c r="F2477" s="208"/>
      <c r="G2477" s="206"/>
      <c r="H2477" s="206"/>
      <c r="I2477" s="206"/>
      <c r="J2477" s="197"/>
    </row>
    <row r="2478" spans="1:10" ht="12.75" customHeight="1">
      <c r="A2478" s="201">
        <v>53</v>
      </c>
      <c r="B2478" s="202" t="s">
        <v>240</v>
      </c>
      <c r="C2478" s="201" t="s">
        <v>714</v>
      </c>
      <c r="D2478" s="201" t="s">
        <v>733</v>
      </c>
      <c r="E2478" s="209" t="s">
        <v>1139</v>
      </c>
      <c r="F2478" s="203" t="s">
        <v>717</v>
      </c>
      <c r="G2478" s="201">
        <v>0</v>
      </c>
      <c r="H2478" s="201">
        <v>7.5</v>
      </c>
      <c r="I2478" s="201">
        <f t="shared" ref="I2478:I2484" si="159">(G2478*H2478)/100</f>
        <v>0</v>
      </c>
      <c r="J2478" s="197"/>
    </row>
    <row r="2479" spans="1:10" ht="12.75" customHeight="1">
      <c r="A2479" s="201"/>
      <c r="B2479" s="202"/>
      <c r="C2479" s="201"/>
      <c r="D2479" s="201"/>
      <c r="E2479" s="202"/>
      <c r="F2479" s="204" t="s">
        <v>718</v>
      </c>
      <c r="G2479" s="201">
        <v>0</v>
      </c>
      <c r="H2479" s="201">
        <v>0.01</v>
      </c>
      <c r="I2479" s="201">
        <f t="shared" si="159"/>
        <v>0</v>
      </c>
      <c r="J2479" s="197"/>
    </row>
    <row r="2480" spans="1:10" ht="12.75" customHeight="1">
      <c r="A2480" s="201"/>
      <c r="B2480" s="202"/>
      <c r="C2480" s="201"/>
      <c r="D2480" s="201"/>
      <c r="E2480" s="202"/>
      <c r="F2480" s="204" t="s">
        <v>719</v>
      </c>
      <c r="G2480" s="201">
        <v>0</v>
      </c>
      <c r="H2480" s="201">
        <v>7.5</v>
      </c>
      <c r="I2480" s="201">
        <f t="shared" si="159"/>
        <v>0</v>
      </c>
      <c r="J2480" s="197"/>
    </row>
    <row r="2481" spans="1:10" ht="12.75" customHeight="1">
      <c r="A2481" s="201"/>
      <c r="B2481" s="202"/>
      <c r="C2481" s="201"/>
      <c r="D2481" s="201"/>
      <c r="E2481" s="202"/>
      <c r="F2481" s="204" t="s">
        <v>720</v>
      </c>
      <c r="G2481" s="201">
        <v>0</v>
      </c>
      <c r="H2481" s="201">
        <v>0.5</v>
      </c>
      <c r="I2481" s="201">
        <f t="shared" si="159"/>
        <v>0</v>
      </c>
      <c r="J2481" s="197"/>
    </row>
    <row r="2482" spans="1:10" ht="12.75" customHeight="1">
      <c r="A2482" s="201"/>
      <c r="B2482" s="202"/>
      <c r="C2482" s="201"/>
      <c r="D2482" s="201"/>
      <c r="E2482" s="202"/>
      <c r="F2482" s="204" t="s">
        <v>721</v>
      </c>
      <c r="G2482" s="201">
        <v>0</v>
      </c>
      <c r="H2482" s="201">
        <v>0.5</v>
      </c>
      <c r="I2482" s="201">
        <f t="shared" si="159"/>
        <v>0</v>
      </c>
      <c r="J2482" s="197"/>
    </row>
    <row r="2483" spans="1:10" ht="12.75" customHeight="1">
      <c r="A2483" s="201"/>
      <c r="B2483" s="202"/>
      <c r="C2483" s="201"/>
      <c r="D2483" s="201"/>
      <c r="E2483" s="202"/>
      <c r="F2483" s="204" t="s">
        <v>722</v>
      </c>
      <c r="G2483" s="201">
        <v>0</v>
      </c>
      <c r="H2483" s="201">
        <v>0.25</v>
      </c>
      <c r="I2483" s="201">
        <f t="shared" si="159"/>
        <v>0</v>
      </c>
      <c r="J2483" s="197"/>
    </row>
    <row r="2484" spans="1:10" ht="12.75" customHeight="1">
      <c r="A2484" s="201"/>
      <c r="B2484" s="202"/>
      <c r="C2484" s="201"/>
      <c r="D2484" s="201"/>
      <c r="E2484" s="202"/>
      <c r="F2484" s="204" t="s">
        <v>723</v>
      </c>
      <c r="G2484" s="201">
        <v>450</v>
      </c>
      <c r="H2484" s="201">
        <v>0.01</v>
      </c>
      <c r="I2484" s="201">
        <f t="shared" si="159"/>
        <v>4.4999999999999998E-2</v>
      </c>
      <c r="J2484" s="197"/>
    </row>
    <row r="2485" spans="1:10" ht="12.75" customHeight="1">
      <c r="A2485" s="206"/>
      <c r="B2485" s="206"/>
      <c r="C2485" s="206"/>
      <c r="D2485" s="206"/>
      <c r="E2485" s="206"/>
      <c r="F2485" s="208"/>
      <c r="G2485" s="206"/>
      <c r="H2485" s="206"/>
      <c r="I2485" s="206"/>
      <c r="J2485" s="197"/>
    </row>
    <row r="2486" spans="1:10" ht="12.75" customHeight="1">
      <c r="A2486" s="206"/>
      <c r="B2486" s="206"/>
      <c r="C2486" s="206"/>
      <c r="D2486" s="206"/>
      <c r="E2486" s="206"/>
      <c r="F2486" s="208"/>
      <c r="G2486" s="206"/>
      <c r="H2486" s="206"/>
      <c r="I2486" s="206"/>
      <c r="J2486" s="197"/>
    </row>
    <row r="2487" spans="1:10" ht="12.75" customHeight="1">
      <c r="A2487" s="201">
        <v>54</v>
      </c>
      <c r="B2487" s="202" t="s">
        <v>240</v>
      </c>
      <c r="C2487" s="201" t="s">
        <v>714</v>
      </c>
      <c r="D2487" s="201" t="s">
        <v>733</v>
      </c>
      <c r="E2487" s="209" t="s">
        <v>1140</v>
      </c>
      <c r="F2487" s="203" t="s">
        <v>717</v>
      </c>
      <c r="G2487" s="201">
        <v>0</v>
      </c>
      <c r="H2487" s="201">
        <v>7.5</v>
      </c>
      <c r="I2487" s="201">
        <f t="shared" ref="I2487:I2493" si="160">(G2487*H2487)/100</f>
        <v>0</v>
      </c>
      <c r="J2487" s="197"/>
    </row>
    <row r="2488" spans="1:10" ht="12.75" customHeight="1">
      <c r="A2488" s="201"/>
      <c r="B2488" s="202"/>
      <c r="C2488" s="201"/>
      <c r="D2488" s="201"/>
      <c r="E2488" s="202"/>
      <c r="F2488" s="204" t="s">
        <v>718</v>
      </c>
      <c r="G2488" s="201">
        <v>0</v>
      </c>
      <c r="H2488" s="201">
        <v>0.01</v>
      </c>
      <c r="I2488" s="201">
        <f t="shared" si="160"/>
        <v>0</v>
      </c>
      <c r="J2488" s="197"/>
    </row>
    <row r="2489" spans="1:10" ht="12.75" customHeight="1">
      <c r="A2489" s="201"/>
      <c r="B2489" s="202"/>
      <c r="C2489" s="201"/>
      <c r="D2489" s="201"/>
      <c r="E2489" s="202"/>
      <c r="F2489" s="204" t="s">
        <v>719</v>
      </c>
      <c r="G2489" s="201">
        <v>0</v>
      </c>
      <c r="H2489" s="201">
        <v>7.5</v>
      </c>
      <c r="I2489" s="201">
        <f t="shared" si="160"/>
        <v>0</v>
      </c>
      <c r="J2489" s="197"/>
    </row>
    <row r="2490" spans="1:10" ht="12.75" customHeight="1">
      <c r="A2490" s="201"/>
      <c r="B2490" s="202"/>
      <c r="C2490" s="201"/>
      <c r="D2490" s="201"/>
      <c r="E2490" s="202"/>
      <c r="F2490" s="204" t="s">
        <v>720</v>
      </c>
      <c r="G2490" s="201">
        <v>0</v>
      </c>
      <c r="H2490" s="201">
        <v>0.5</v>
      </c>
      <c r="I2490" s="201">
        <f t="shared" si="160"/>
        <v>0</v>
      </c>
      <c r="J2490" s="197"/>
    </row>
    <row r="2491" spans="1:10" ht="12.75" customHeight="1">
      <c r="A2491" s="201"/>
      <c r="B2491" s="202"/>
      <c r="C2491" s="201"/>
      <c r="D2491" s="201"/>
      <c r="E2491" s="202"/>
      <c r="F2491" s="204" t="s">
        <v>721</v>
      </c>
      <c r="G2491" s="201">
        <v>0</v>
      </c>
      <c r="H2491" s="201">
        <v>0.5</v>
      </c>
      <c r="I2491" s="201">
        <f t="shared" si="160"/>
        <v>0</v>
      </c>
      <c r="J2491" s="197"/>
    </row>
    <row r="2492" spans="1:10" ht="12.75" customHeight="1">
      <c r="A2492" s="201"/>
      <c r="B2492" s="202"/>
      <c r="C2492" s="201"/>
      <c r="D2492" s="201"/>
      <c r="E2492" s="202"/>
      <c r="F2492" s="204" t="s">
        <v>722</v>
      </c>
      <c r="G2492" s="201">
        <v>0</v>
      </c>
      <c r="H2492" s="201">
        <v>0.25</v>
      </c>
      <c r="I2492" s="201">
        <f t="shared" si="160"/>
        <v>0</v>
      </c>
      <c r="J2492" s="197"/>
    </row>
    <row r="2493" spans="1:10" ht="12.75" customHeight="1">
      <c r="A2493" s="201"/>
      <c r="B2493" s="202"/>
      <c r="C2493" s="201"/>
      <c r="D2493" s="201"/>
      <c r="E2493" s="202"/>
      <c r="F2493" s="204" t="s">
        <v>723</v>
      </c>
      <c r="G2493" s="201">
        <f>180+420</f>
        <v>600</v>
      </c>
      <c r="H2493" s="201">
        <v>0.01</v>
      </c>
      <c r="I2493" s="201">
        <f t="shared" si="160"/>
        <v>0.06</v>
      </c>
      <c r="J2493" s="197"/>
    </row>
    <row r="2494" spans="1:10" ht="12.75" customHeight="1">
      <c r="A2494" s="206"/>
      <c r="B2494" s="206"/>
      <c r="C2494" s="206"/>
      <c r="D2494" s="206"/>
      <c r="E2494" s="206"/>
      <c r="F2494" s="208"/>
      <c r="G2494" s="206"/>
      <c r="H2494" s="206"/>
      <c r="I2494" s="206"/>
      <c r="J2494" s="197"/>
    </row>
    <row r="2495" spans="1:10" ht="12.75" customHeight="1">
      <c r="A2495" s="206"/>
      <c r="B2495" s="206"/>
      <c r="C2495" s="206"/>
      <c r="D2495" s="206"/>
      <c r="E2495" s="206"/>
      <c r="F2495" s="208"/>
      <c r="G2495" s="206"/>
      <c r="H2495" s="206"/>
      <c r="I2495" s="206"/>
      <c r="J2495" s="197"/>
    </row>
    <row r="2496" spans="1:10" ht="12.75" customHeight="1">
      <c r="A2496" s="201">
        <v>55</v>
      </c>
      <c r="B2496" s="202" t="s">
        <v>240</v>
      </c>
      <c r="C2496" s="201" t="s">
        <v>714</v>
      </c>
      <c r="D2496" s="201" t="s">
        <v>733</v>
      </c>
      <c r="E2496" s="209" t="s">
        <v>1141</v>
      </c>
      <c r="F2496" s="203" t="s">
        <v>717</v>
      </c>
      <c r="G2496" s="201">
        <v>0</v>
      </c>
      <c r="H2496" s="201">
        <v>7.5</v>
      </c>
      <c r="I2496" s="201">
        <f t="shared" ref="I2496:I2502" si="161">(G2496*H2496)/100</f>
        <v>0</v>
      </c>
      <c r="J2496" s="197"/>
    </row>
    <row r="2497" spans="1:10" ht="12.75" customHeight="1">
      <c r="A2497" s="201"/>
      <c r="B2497" s="202"/>
      <c r="C2497" s="201"/>
      <c r="D2497" s="201"/>
      <c r="E2497" s="202"/>
      <c r="F2497" s="204" t="s">
        <v>718</v>
      </c>
      <c r="G2497" s="201">
        <v>0</v>
      </c>
      <c r="H2497" s="201">
        <v>0.01</v>
      </c>
      <c r="I2497" s="201">
        <f t="shared" si="161"/>
        <v>0</v>
      </c>
      <c r="J2497" s="197"/>
    </row>
    <row r="2498" spans="1:10" ht="12.75" customHeight="1">
      <c r="A2498" s="201"/>
      <c r="B2498" s="202"/>
      <c r="C2498" s="201"/>
      <c r="D2498" s="201"/>
      <c r="E2498" s="202"/>
      <c r="F2498" s="204" t="s">
        <v>719</v>
      </c>
      <c r="G2498" s="201">
        <v>0</v>
      </c>
      <c r="H2498" s="201">
        <v>7.5</v>
      </c>
      <c r="I2498" s="201">
        <f t="shared" si="161"/>
        <v>0</v>
      </c>
      <c r="J2498" s="197"/>
    </row>
    <row r="2499" spans="1:10" ht="12.75" customHeight="1">
      <c r="A2499" s="201"/>
      <c r="B2499" s="202"/>
      <c r="C2499" s="201"/>
      <c r="D2499" s="201"/>
      <c r="E2499" s="202"/>
      <c r="F2499" s="204" t="s">
        <v>720</v>
      </c>
      <c r="G2499" s="201">
        <v>0</v>
      </c>
      <c r="H2499" s="201">
        <v>0.5</v>
      </c>
      <c r="I2499" s="201">
        <f t="shared" si="161"/>
        <v>0</v>
      </c>
      <c r="J2499" s="197"/>
    </row>
    <row r="2500" spans="1:10" ht="12.75" customHeight="1">
      <c r="A2500" s="201"/>
      <c r="B2500" s="202"/>
      <c r="C2500" s="201"/>
      <c r="D2500" s="201"/>
      <c r="E2500" s="202"/>
      <c r="F2500" s="204" t="s">
        <v>721</v>
      </c>
      <c r="G2500" s="201">
        <v>0</v>
      </c>
      <c r="H2500" s="201">
        <v>0.5</v>
      </c>
      <c r="I2500" s="201">
        <f t="shared" si="161"/>
        <v>0</v>
      </c>
      <c r="J2500" s="197"/>
    </row>
    <row r="2501" spans="1:10" ht="12.75" customHeight="1">
      <c r="A2501" s="201"/>
      <c r="B2501" s="202"/>
      <c r="C2501" s="201"/>
      <c r="D2501" s="201"/>
      <c r="E2501" s="202"/>
      <c r="F2501" s="204" t="s">
        <v>722</v>
      </c>
      <c r="G2501" s="201">
        <v>0</v>
      </c>
      <c r="H2501" s="201">
        <v>0.25</v>
      </c>
      <c r="I2501" s="201">
        <f t="shared" si="161"/>
        <v>0</v>
      </c>
      <c r="J2501" s="197"/>
    </row>
    <row r="2502" spans="1:10" ht="12.75" customHeight="1">
      <c r="A2502" s="201"/>
      <c r="B2502" s="202"/>
      <c r="C2502" s="201"/>
      <c r="D2502" s="201"/>
      <c r="E2502" s="202"/>
      <c r="F2502" s="204" t="s">
        <v>723</v>
      </c>
      <c r="G2502" s="201">
        <f>150+350</f>
        <v>500</v>
      </c>
      <c r="H2502" s="201">
        <v>0.01</v>
      </c>
      <c r="I2502" s="201">
        <f t="shared" si="161"/>
        <v>0.05</v>
      </c>
      <c r="J2502" s="197"/>
    </row>
    <row r="2503" spans="1:10" ht="12.75" customHeight="1">
      <c r="A2503" s="206"/>
      <c r="B2503" s="206"/>
      <c r="C2503" s="206"/>
      <c r="D2503" s="206"/>
      <c r="E2503" s="206"/>
      <c r="F2503" s="208"/>
      <c r="G2503" s="206"/>
      <c r="H2503" s="206"/>
      <c r="I2503" s="206"/>
      <c r="J2503" s="197"/>
    </row>
    <row r="2504" spans="1:10" ht="12.75" customHeight="1">
      <c r="A2504" s="206"/>
      <c r="B2504" s="206"/>
      <c r="C2504" s="206"/>
      <c r="D2504" s="206"/>
      <c r="E2504" s="206"/>
      <c r="F2504" s="208"/>
      <c r="G2504" s="206"/>
      <c r="H2504" s="206"/>
      <c r="I2504" s="206"/>
      <c r="J2504" s="197"/>
    </row>
    <row r="2505" spans="1:10" ht="12.75" customHeight="1">
      <c r="A2505" s="201">
        <v>56</v>
      </c>
      <c r="B2505" s="202" t="s">
        <v>240</v>
      </c>
      <c r="C2505" s="201" t="s">
        <v>714</v>
      </c>
      <c r="D2505" s="201" t="s">
        <v>733</v>
      </c>
      <c r="E2505" s="209" t="s">
        <v>1142</v>
      </c>
      <c r="F2505" s="203" t="s">
        <v>717</v>
      </c>
      <c r="G2505" s="201">
        <v>0</v>
      </c>
      <c r="H2505" s="201">
        <v>7.5</v>
      </c>
      <c r="I2505" s="201">
        <f t="shared" ref="I2505:I2511" si="162">(G2505*H2505)/100</f>
        <v>0</v>
      </c>
      <c r="J2505" s="197"/>
    </row>
    <row r="2506" spans="1:10" ht="12.75" customHeight="1">
      <c r="A2506" s="201"/>
      <c r="B2506" s="202"/>
      <c r="C2506" s="201"/>
      <c r="D2506" s="201"/>
      <c r="E2506" s="202"/>
      <c r="F2506" s="204" t="s">
        <v>718</v>
      </c>
      <c r="G2506" s="201">
        <v>0</v>
      </c>
      <c r="H2506" s="201">
        <v>0.01</v>
      </c>
      <c r="I2506" s="201">
        <f t="shared" si="162"/>
        <v>0</v>
      </c>
      <c r="J2506" s="197"/>
    </row>
    <row r="2507" spans="1:10" ht="12.75" customHeight="1">
      <c r="A2507" s="201"/>
      <c r="B2507" s="202"/>
      <c r="C2507" s="201"/>
      <c r="D2507" s="201"/>
      <c r="E2507" s="202"/>
      <c r="F2507" s="204" t="s">
        <v>719</v>
      </c>
      <c r="G2507" s="201">
        <v>0</v>
      </c>
      <c r="H2507" s="201">
        <v>7.5</v>
      </c>
      <c r="I2507" s="201">
        <f t="shared" si="162"/>
        <v>0</v>
      </c>
      <c r="J2507" s="197"/>
    </row>
    <row r="2508" spans="1:10" ht="12.75" customHeight="1">
      <c r="A2508" s="201"/>
      <c r="B2508" s="202"/>
      <c r="C2508" s="201"/>
      <c r="D2508" s="201"/>
      <c r="E2508" s="202"/>
      <c r="F2508" s="204" t="s">
        <v>720</v>
      </c>
      <c r="G2508" s="201">
        <v>0</v>
      </c>
      <c r="H2508" s="201">
        <v>0.5</v>
      </c>
      <c r="I2508" s="201">
        <f t="shared" si="162"/>
        <v>0</v>
      </c>
      <c r="J2508" s="197"/>
    </row>
    <row r="2509" spans="1:10" ht="12.75" customHeight="1">
      <c r="A2509" s="201"/>
      <c r="B2509" s="202"/>
      <c r="C2509" s="201"/>
      <c r="D2509" s="201"/>
      <c r="E2509" s="202"/>
      <c r="F2509" s="204" t="s">
        <v>721</v>
      </c>
      <c r="G2509" s="201">
        <v>0</v>
      </c>
      <c r="H2509" s="201">
        <v>0.5</v>
      </c>
      <c r="I2509" s="201">
        <f t="shared" si="162"/>
        <v>0</v>
      </c>
      <c r="J2509" s="197"/>
    </row>
    <row r="2510" spans="1:10" ht="12.75" customHeight="1">
      <c r="A2510" s="201"/>
      <c r="B2510" s="202"/>
      <c r="C2510" s="201"/>
      <c r="D2510" s="201"/>
      <c r="E2510" s="202"/>
      <c r="F2510" s="204" t="s">
        <v>722</v>
      </c>
      <c r="G2510" s="201">
        <v>0</v>
      </c>
      <c r="H2510" s="201">
        <v>0.25</v>
      </c>
      <c r="I2510" s="201">
        <f t="shared" si="162"/>
        <v>0</v>
      </c>
      <c r="J2510" s="197"/>
    </row>
    <row r="2511" spans="1:10" ht="12.75" customHeight="1">
      <c r="A2511" s="201"/>
      <c r="B2511" s="202"/>
      <c r="C2511" s="201"/>
      <c r="D2511" s="201"/>
      <c r="E2511" s="202"/>
      <c r="F2511" s="204" t="s">
        <v>723</v>
      </c>
      <c r="G2511" s="201">
        <f>125+550</f>
        <v>675</v>
      </c>
      <c r="H2511" s="201">
        <v>0.01</v>
      </c>
      <c r="I2511" s="201">
        <f t="shared" si="162"/>
        <v>6.7500000000000004E-2</v>
      </c>
      <c r="J2511" s="197"/>
    </row>
    <row r="2512" spans="1:10" ht="12.75" customHeight="1">
      <c r="A2512" s="206"/>
      <c r="B2512" s="206"/>
      <c r="C2512" s="206"/>
      <c r="D2512" s="206"/>
      <c r="E2512" s="206"/>
      <c r="F2512" s="208"/>
      <c r="G2512" s="206"/>
      <c r="H2512" s="206"/>
      <c r="I2512" s="206"/>
      <c r="J2512" s="197"/>
    </row>
    <row r="2513" spans="1:10" ht="12.75" customHeight="1">
      <c r="A2513" s="206"/>
      <c r="B2513" s="206"/>
      <c r="C2513" s="206"/>
      <c r="D2513" s="206"/>
      <c r="E2513" s="206"/>
      <c r="F2513" s="208"/>
      <c r="G2513" s="206"/>
      <c r="H2513" s="206"/>
      <c r="I2513" s="206"/>
      <c r="J2513" s="197"/>
    </row>
    <row r="2514" spans="1:10" ht="12.75" customHeight="1">
      <c r="A2514" s="201">
        <v>57</v>
      </c>
      <c r="B2514" s="202" t="s">
        <v>240</v>
      </c>
      <c r="C2514" s="201" t="s">
        <v>714</v>
      </c>
      <c r="D2514" s="201" t="s">
        <v>733</v>
      </c>
      <c r="E2514" s="209" t="s">
        <v>1143</v>
      </c>
      <c r="F2514" s="203" t="s">
        <v>717</v>
      </c>
      <c r="G2514" s="201">
        <v>0</v>
      </c>
      <c r="H2514" s="201">
        <v>7.5</v>
      </c>
      <c r="I2514" s="201">
        <f t="shared" ref="I2514:I2520" si="163">(G2514*H2514)/100</f>
        <v>0</v>
      </c>
      <c r="J2514" s="197"/>
    </row>
    <row r="2515" spans="1:10" ht="12.75" customHeight="1">
      <c r="A2515" s="201"/>
      <c r="B2515" s="202"/>
      <c r="C2515" s="201"/>
      <c r="D2515" s="201"/>
      <c r="E2515" s="202"/>
      <c r="F2515" s="204" t="s">
        <v>718</v>
      </c>
      <c r="G2515" s="201">
        <v>0</v>
      </c>
      <c r="H2515" s="201">
        <v>0.01</v>
      </c>
      <c r="I2515" s="201">
        <f t="shared" si="163"/>
        <v>0</v>
      </c>
      <c r="J2515" s="197"/>
    </row>
    <row r="2516" spans="1:10" ht="12.75" customHeight="1">
      <c r="A2516" s="201"/>
      <c r="B2516" s="202"/>
      <c r="C2516" s="201"/>
      <c r="D2516" s="201"/>
      <c r="E2516" s="202"/>
      <c r="F2516" s="204" t="s">
        <v>719</v>
      </c>
      <c r="G2516" s="201">
        <v>0</v>
      </c>
      <c r="H2516" s="201">
        <v>7.5</v>
      </c>
      <c r="I2516" s="201">
        <f t="shared" si="163"/>
        <v>0</v>
      </c>
      <c r="J2516" s="197"/>
    </row>
    <row r="2517" spans="1:10" ht="12.75" customHeight="1">
      <c r="A2517" s="201"/>
      <c r="B2517" s="202"/>
      <c r="C2517" s="201"/>
      <c r="D2517" s="201"/>
      <c r="E2517" s="202"/>
      <c r="F2517" s="204" t="s">
        <v>720</v>
      </c>
      <c r="G2517" s="201">
        <v>0</v>
      </c>
      <c r="H2517" s="201">
        <v>0.5</v>
      </c>
      <c r="I2517" s="201">
        <f t="shared" si="163"/>
        <v>0</v>
      </c>
      <c r="J2517" s="197"/>
    </row>
    <row r="2518" spans="1:10" ht="12.75" customHeight="1">
      <c r="A2518" s="201"/>
      <c r="B2518" s="202"/>
      <c r="C2518" s="201"/>
      <c r="D2518" s="201"/>
      <c r="E2518" s="202"/>
      <c r="F2518" s="204" t="s">
        <v>721</v>
      </c>
      <c r="G2518" s="201">
        <v>0</v>
      </c>
      <c r="H2518" s="201">
        <v>0.5</v>
      </c>
      <c r="I2518" s="201">
        <f t="shared" si="163"/>
        <v>0</v>
      </c>
      <c r="J2518" s="197"/>
    </row>
    <row r="2519" spans="1:10" ht="12.75" customHeight="1">
      <c r="A2519" s="201"/>
      <c r="B2519" s="202"/>
      <c r="C2519" s="201"/>
      <c r="D2519" s="201"/>
      <c r="E2519" s="202"/>
      <c r="F2519" s="204" t="s">
        <v>722</v>
      </c>
      <c r="G2519" s="201">
        <v>0</v>
      </c>
      <c r="H2519" s="201">
        <v>0.25</v>
      </c>
      <c r="I2519" s="201">
        <f t="shared" si="163"/>
        <v>0</v>
      </c>
      <c r="J2519" s="197"/>
    </row>
    <row r="2520" spans="1:10" ht="12.75" customHeight="1">
      <c r="A2520" s="201"/>
      <c r="B2520" s="202"/>
      <c r="C2520" s="201"/>
      <c r="D2520" s="201"/>
      <c r="E2520" s="202"/>
      <c r="F2520" s="204" t="s">
        <v>723</v>
      </c>
      <c r="G2520" s="201">
        <v>380</v>
      </c>
      <c r="H2520" s="201">
        <v>0.01</v>
      </c>
      <c r="I2520" s="201">
        <f t="shared" si="163"/>
        <v>3.8000000000000006E-2</v>
      </c>
      <c r="J2520" s="197"/>
    </row>
    <row r="2521" spans="1:10" ht="12.75" customHeight="1">
      <c r="A2521" s="206"/>
      <c r="B2521" s="206"/>
      <c r="C2521" s="206"/>
      <c r="D2521" s="206"/>
      <c r="E2521" s="206"/>
      <c r="F2521" s="208"/>
      <c r="G2521" s="206"/>
      <c r="H2521" s="206"/>
      <c r="I2521" s="206"/>
      <c r="J2521" s="197"/>
    </row>
    <row r="2522" spans="1:10" ht="12.75" customHeight="1">
      <c r="A2522" s="206"/>
      <c r="B2522" s="206"/>
      <c r="C2522" s="206"/>
      <c r="D2522" s="206"/>
      <c r="E2522" s="206"/>
      <c r="F2522" s="208"/>
      <c r="G2522" s="206"/>
      <c r="H2522" s="206"/>
      <c r="I2522" s="206"/>
      <c r="J2522" s="197"/>
    </row>
    <row r="2523" spans="1:10" ht="12.75" customHeight="1">
      <c r="A2523" s="201">
        <v>58</v>
      </c>
      <c r="B2523" s="202" t="s">
        <v>240</v>
      </c>
      <c r="C2523" s="201" t="s">
        <v>714</v>
      </c>
      <c r="D2523" s="201" t="s">
        <v>733</v>
      </c>
      <c r="E2523" s="209" t="s">
        <v>1144</v>
      </c>
      <c r="F2523" s="203" t="s">
        <v>717</v>
      </c>
      <c r="G2523" s="201">
        <v>0</v>
      </c>
      <c r="H2523" s="201">
        <v>7.5</v>
      </c>
      <c r="I2523" s="201">
        <f t="shared" ref="I2523:I2529" si="164">(G2523*H2523)/100</f>
        <v>0</v>
      </c>
      <c r="J2523" s="197"/>
    </row>
    <row r="2524" spans="1:10" ht="12.75" customHeight="1">
      <c r="A2524" s="201"/>
      <c r="B2524" s="202"/>
      <c r="C2524" s="201"/>
      <c r="D2524" s="201"/>
      <c r="E2524" s="202"/>
      <c r="F2524" s="204" t="s">
        <v>718</v>
      </c>
      <c r="G2524" s="201">
        <v>0</v>
      </c>
      <c r="H2524" s="201">
        <v>0.01</v>
      </c>
      <c r="I2524" s="201">
        <f t="shared" si="164"/>
        <v>0</v>
      </c>
      <c r="J2524" s="197"/>
    </row>
    <row r="2525" spans="1:10" ht="12.75" customHeight="1">
      <c r="A2525" s="201"/>
      <c r="B2525" s="202"/>
      <c r="C2525" s="201"/>
      <c r="D2525" s="201"/>
      <c r="E2525" s="202"/>
      <c r="F2525" s="204" t="s">
        <v>719</v>
      </c>
      <c r="G2525" s="201">
        <v>0</v>
      </c>
      <c r="H2525" s="201">
        <v>7.5</v>
      </c>
      <c r="I2525" s="201">
        <f t="shared" si="164"/>
        <v>0</v>
      </c>
      <c r="J2525" s="197"/>
    </row>
    <row r="2526" spans="1:10" ht="12.75" customHeight="1">
      <c r="A2526" s="201"/>
      <c r="B2526" s="202"/>
      <c r="C2526" s="201"/>
      <c r="D2526" s="201"/>
      <c r="E2526" s="202"/>
      <c r="F2526" s="204" t="s">
        <v>720</v>
      </c>
      <c r="G2526" s="201">
        <v>0</v>
      </c>
      <c r="H2526" s="201">
        <v>0.5</v>
      </c>
      <c r="I2526" s="201">
        <f t="shared" si="164"/>
        <v>0</v>
      </c>
      <c r="J2526" s="197"/>
    </row>
    <row r="2527" spans="1:10" ht="12.75" customHeight="1">
      <c r="A2527" s="201"/>
      <c r="B2527" s="202"/>
      <c r="C2527" s="201"/>
      <c r="D2527" s="201"/>
      <c r="E2527" s="202"/>
      <c r="F2527" s="204" t="s">
        <v>721</v>
      </c>
      <c r="G2527" s="201">
        <v>0</v>
      </c>
      <c r="H2527" s="201">
        <v>0.5</v>
      </c>
      <c r="I2527" s="201">
        <f t="shared" si="164"/>
        <v>0</v>
      </c>
      <c r="J2527" s="197"/>
    </row>
    <row r="2528" spans="1:10" ht="12.75" customHeight="1">
      <c r="A2528" s="201"/>
      <c r="B2528" s="202"/>
      <c r="C2528" s="201"/>
      <c r="D2528" s="201"/>
      <c r="E2528" s="202"/>
      <c r="F2528" s="204" t="s">
        <v>722</v>
      </c>
      <c r="G2528" s="201">
        <v>0</v>
      </c>
      <c r="H2528" s="201">
        <v>0.25</v>
      </c>
      <c r="I2528" s="201">
        <f t="shared" si="164"/>
        <v>0</v>
      </c>
      <c r="J2528" s="197"/>
    </row>
    <row r="2529" spans="1:10" ht="12.75" customHeight="1">
      <c r="A2529" s="201"/>
      <c r="B2529" s="202"/>
      <c r="C2529" s="201"/>
      <c r="D2529" s="201"/>
      <c r="E2529" s="202"/>
      <c r="F2529" s="204" t="s">
        <v>723</v>
      </c>
      <c r="G2529" s="201">
        <v>440</v>
      </c>
      <c r="H2529" s="201">
        <v>0.01</v>
      </c>
      <c r="I2529" s="201">
        <f t="shared" si="164"/>
        <v>4.4000000000000004E-2</v>
      </c>
      <c r="J2529" s="197"/>
    </row>
    <row r="2530" spans="1:10" ht="12.75" customHeight="1">
      <c r="A2530" s="206"/>
      <c r="B2530" s="206"/>
      <c r="C2530" s="206"/>
      <c r="D2530" s="206"/>
      <c r="E2530" s="206"/>
      <c r="F2530" s="208"/>
      <c r="G2530" s="206"/>
      <c r="H2530" s="206"/>
      <c r="I2530" s="206"/>
      <c r="J2530" s="197"/>
    </row>
    <row r="2531" spans="1:10" ht="12.75" customHeight="1">
      <c r="A2531" s="206"/>
      <c r="B2531" s="206"/>
      <c r="C2531" s="206"/>
      <c r="D2531" s="206"/>
      <c r="E2531" s="206"/>
      <c r="F2531" s="208"/>
      <c r="G2531" s="206"/>
      <c r="H2531" s="206"/>
      <c r="I2531" s="206"/>
      <c r="J2531" s="197"/>
    </row>
    <row r="2532" spans="1:10" ht="12.75" customHeight="1">
      <c r="A2532" s="201">
        <v>59</v>
      </c>
      <c r="B2532" s="202" t="s">
        <v>240</v>
      </c>
      <c r="C2532" s="201" t="s">
        <v>714</v>
      </c>
      <c r="D2532" s="201" t="s">
        <v>733</v>
      </c>
      <c r="E2532" s="209" t="s">
        <v>1145</v>
      </c>
      <c r="F2532" s="203" t="s">
        <v>717</v>
      </c>
      <c r="G2532" s="201">
        <v>0</v>
      </c>
      <c r="H2532" s="201">
        <v>7.5</v>
      </c>
      <c r="I2532" s="201">
        <f t="shared" ref="I2532:I2538" si="165">(G2532*H2532)/100</f>
        <v>0</v>
      </c>
      <c r="J2532" s="197"/>
    </row>
    <row r="2533" spans="1:10" ht="12.75" customHeight="1">
      <c r="A2533" s="201"/>
      <c r="B2533" s="202"/>
      <c r="C2533" s="201"/>
      <c r="D2533" s="201"/>
      <c r="E2533" s="202"/>
      <c r="F2533" s="204" t="s">
        <v>718</v>
      </c>
      <c r="G2533" s="201">
        <v>0</v>
      </c>
      <c r="H2533" s="201">
        <v>0.01</v>
      </c>
      <c r="I2533" s="201">
        <f t="shared" si="165"/>
        <v>0</v>
      </c>
      <c r="J2533" s="197"/>
    </row>
    <row r="2534" spans="1:10" ht="12.75" customHeight="1">
      <c r="A2534" s="201"/>
      <c r="B2534" s="202"/>
      <c r="C2534" s="201"/>
      <c r="D2534" s="201"/>
      <c r="E2534" s="202"/>
      <c r="F2534" s="204" t="s">
        <v>719</v>
      </c>
      <c r="G2534" s="201">
        <v>0</v>
      </c>
      <c r="H2534" s="201">
        <v>7.5</v>
      </c>
      <c r="I2534" s="201">
        <f t="shared" si="165"/>
        <v>0</v>
      </c>
      <c r="J2534" s="197"/>
    </row>
    <row r="2535" spans="1:10" ht="12.75" customHeight="1">
      <c r="A2535" s="201"/>
      <c r="B2535" s="202"/>
      <c r="C2535" s="201"/>
      <c r="D2535" s="201"/>
      <c r="E2535" s="202"/>
      <c r="F2535" s="204" t="s">
        <v>720</v>
      </c>
      <c r="G2535" s="201">
        <v>0</v>
      </c>
      <c r="H2535" s="201">
        <v>0.5</v>
      </c>
      <c r="I2535" s="201">
        <f t="shared" si="165"/>
        <v>0</v>
      </c>
      <c r="J2535" s="197"/>
    </row>
    <row r="2536" spans="1:10" ht="12.75" customHeight="1">
      <c r="A2536" s="201"/>
      <c r="B2536" s="202"/>
      <c r="C2536" s="201"/>
      <c r="D2536" s="201"/>
      <c r="E2536" s="202"/>
      <c r="F2536" s="204" t="s">
        <v>721</v>
      </c>
      <c r="G2536" s="201">
        <v>0</v>
      </c>
      <c r="H2536" s="201">
        <v>0.5</v>
      </c>
      <c r="I2536" s="201">
        <f t="shared" si="165"/>
        <v>0</v>
      </c>
      <c r="J2536" s="197"/>
    </row>
    <row r="2537" spans="1:10" ht="12.75" customHeight="1">
      <c r="A2537" s="201"/>
      <c r="B2537" s="202"/>
      <c r="C2537" s="201"/>
      <c r="D2537" s="201"/>
      <c r="E2537" s="202"/>
      <c r="F2537" s="204" t="s">
        <v>722</v>
      </c>
      <c r="G2537" s="201">
        <v>0</v>
      </c>
      <c r="H2537" s="201">
        <v>0.25</v>
      </c>
      <c r="I2537" s="201">
        <f t="shared" si="165"/>
        <v>0</v>
      </c>
      <c r="J2537" s="197"/>
    </row>
    <row r="2538" spans="1:10" ht="12.75" customHeight="1">
      <c r="A2538" s="201"/>
      <c r="B2538" s="202"/>
      <c r="C2538" s="201"/>
      <c r="D2538" s="201"/>
      <c r="E2538" s="202"/>
      <c r="F2538" s="204" t="s">
        <v>723</v>
      </c>
      <c r="G2538" s="201">
        <f>150+450</f>
        <v>600</v>
      </c>
      <c r="H2538" s="201">
        <v>0.01</v>
      </c>
      <c r="I2538" s="201">
        <f t="shared" si="165"/>
        <v>0.06</v>
      </c>
      <c r="J2538" s="197"/>
    </row>
    <row r="2539" spans="1:10" ht="12.75" customHeight="1">
      <c r="A2539" s="206"/>
      <c r="B2539" s="206"/>
      <c r="C2539" s="206"/>
      <c r="D2539" s="206"/>
      <c r="E2539" s="206"/>
      <c r="F2539" s="208"/>
      <c r="G2539" s="206"/>
      <c r="H2539" s="206"/>
      <c r="I2539" s="206"/>
      <c r="J2539" s="197"/>
    </row>
    <row r="2540" spans="1:10" ht="12.75" customHeight="1">
      <c r="A2540" s="206"/>
      <c r="B2540" s="206"/>
      <c r="C2540" s="206"/>
      <c r="D2540" s="206"/>
      <c r="E2540" s="206"/>
      <c r="F2540" s="208"/>
      <c r="G2540" s="206"/>
      <c r="H2540" s="206"/>
      <c r="I2540" s="206"/>
      <c r="J2540" s="197"/>
    </row>
    <row r="2541" spans="1:10" ht="12.75" customHeight="1">
      <c r="A2541" s="201">
        <v>60</v>
      </c>
      <c r="B2541" s="202" t="s">
        <v>240</v>
      </c>
      <c r="C2541" s="201" t="s">
        <v>714</v>
      </c>
      <c r="D2541" s="201" t="s">
        <v>733</v>
      </c>
      <c r="E2541" s="209" t="s">
        <v>1146</v>
      </c>
      <c r="F2541" s="203" t="s">
        <v>717</v>
      </c>
      <c r="G2541" s="201">
        <v>0</v>
      </c>
      <c r="H2541" s="201">
        <v>7.5</v>
      </c>
      <c r="I2541" s="201">
        <f t="shared" ref="I2541:I2547" si="166">(G2541*H2541)/100</f>
        <v>0</v>
      </c>
      <c r="J2541" s="197"/>
    </row>
    <row r="2542" spans="1:10" ht="12.75" customHeight="1">
      <c r="A2542" s="201"/>
      <c r="B2542" s="202"/>
      <c r="C2542" s="201"/>
      <c r="D2542" s="201"/>
      <c r="E2542" s="202"/>
      <c r="F2542" s="204" t="s">
        <v>718</v>
      </c>
      <c r="G2542" s="201">
        <v>0</v>
      </c>
      <c r="H2542" s="201">
        <v>0.01</v>
      </c>
      <c r="I2542" s="201">
        <f t="shared" si="166"/>
        <v>0</v>
      </c>
      <c r="J2542" s="197"/>
    </row>
    <row r="2543" spans="1:10" ht="12.75" customHeight="1">
      <c r="A2543" s="201"/>
      <c r="B2543" s="202"/>
      <c r="C2543" s="201"/>
      <c r="D2543" s="201"/>
      <c r="E2543" s="202"/>
      <c r="F2543" s="204" t="s">
        <v>719</v>
      </c>
      <c r="G2543" s="201">
        <v>0</v>
      </c>
      <c r="H2543" s="201">
        <v>7.5</v>
      </c>
      <c r="I2543" s="201">
        <f t="shared" si="166"/>
        <v>0</v>
      </c>
      <c r="J2543" s="197"/>
    </row>
    <row r="2544" spans="1:10" ht="12.75" customHeight="1">
      <c r="A2544" s="201"/>
      <c r="B2544" s="202"/>
      <c r="C2544" s="201"/>
      <c r="D2544" s="201"/>
      <c r="E2544" s="202"/>
      <c r="F2544" s="204" t="s">
        <v>720</v>
      </c>
      <c r="G2544" s="201">
        <v>0</v>
      </c>
      <c r="H2544" s="201">
        <v>0.5</v>
      </c>
      <c r="I2544" s="201">
        <f t="shared" si="166"/>
        <v>0</v>
      </c>
      <c r="J2544" s="197"/>
    </row>
    <row r="2545" spans="1:10" ht="12.75" customHeight="1">
      <c r="A2545" s="201"/>
      <c r="B2545" s="202"/>
      <c r="C2545" s="201"/>
      <c r="D2545" s="201"/>
      <c r="E2545" s="202"/>
      <c r="F2545" s="204" t="s">
        <v>721</v>
      </c>
      <c r="G2545" s="201">
        <v>0</v>
      </c>
      <c r="H2545" s="201">
        <v>0.5</v>
      </c>
      <c r="I2545" s="201">
        <f t="shared" si="166"/>
        <v>0</v>
      </c>
      <c r="J2545" s="197"/>
    </row>
    <row r="2546" spans="1:10" ht="12.75" customHeight="1">
      <c r="A2546" s="201"/>
      <c r="B2546" s="202"/>
      <c r="C2546" s="201"/>
      <c r="D2546" s="201"/>
      <c r="E2546" s="202"/>
      <c r="F2546" s="204" t="s">
        <v>722</v>
      </c>
      <c r="G2546" s="201">
        <v>0</v>
      </c>
      <c r="H2546" s="201">
        <v>0.25</v>
      </c>
      <c r="I2546" s="201">
        <f t="shared" si="166"/>
        <v>0</v>
      </c>
      <c r="J2546" s="197"/>
    </row>
    <row r="2547" spans="1:10" ht="12.75" customHeight="1">
      <c r="A2547" s="201"/>
      <c r="B2547" s="202"/>
      <c r="C2547" s="201"/>
      <c r="D2547" s="201"/>
      <c r="E2547" s="202"/>
      <c r="F2547" s="204" t="s">
        <v>723</v>
      </c>
      <c r="G2547" s="201">
        <v>550</v>
      </c>
      <c r="H2547" s="201">
        <v>0.01</v>
      </c>
      <c r="I2547" s="201">
        <f t="shared" si="166"/>
        <v>5.5E-2</v>
      </c>
      <c r="J2547" s="197"/>
    </row>
    <row r="2548" spans="1:10" ht="12.75" customHeight="1">
      <c r="A2548" s="206"/>
      <c r="B2548" s="206"/>
      <c r="C2548" s="206"/>
      <c r="D2548" s="206"/>
      <c r="E2548" s="206"/>
      <c r="F2548" s="208"/>
      <c r="G2548" s="206"/>
      <c r="H2548" s="206"/>
      <c r="I2548" s="206"/>
      <c r="J2548" s="197"/>
    </row>
    <row r="2549" spans="1:10" ht="12.75" customHeight="1">
      <c r="A2549" s="206"/>
      <c r="B2549" s="206"/>
      <c r="C2549" s="206"/>
      <c r="D2549" s="206"/>
      <c r="E2549" s="206"/>
      <c r="F2549" s="208"/>
      <c r="G2549" s="206"/>
      <c r="H2549" s="206"/>
      <c r="I2549" s="206"/>
      <c r="J2549" s="197"/>
    </row>
    <row r="2550" spans="1:10" ht="12.75" customHeight="1">
      <c r="A2550" s="201">
        <v>61</v>
      </c>
      <c r="B2550" s="202" t="s">
        <v>240</v>
      </c>
      <c r="C2550" s="201" t="s">
        <v>714</v>
      </c>
      <c r="D2550" s="201" t="s">
        <v>733</v>
      </c>
      <c r="E2550" s="209" t="s">
        <v>1147</v>
      </c>
      <c r="F2550" s="203" t="s">
        <v>717</v>
      </c>
      <c r="G2550" s="201">
        <v>0</v>
      </c>
      <c r="H2550" s="201">
        <v>7.5</v>
      </c>
      <c r="I2550" s="201">
        <f t="shared" ref="I2550:I2556" si="167">(G2550*H2550)/100</f>
        <v>0</v>
      </c>
      <c r="J2550" s="197"/>
    </row>
    <row r="2551" spans="1:10" ht="12.75" customHeight="1">
      <c r="A2551" s="201"/>
      <c r="B2551" s="202"/>
      <c r="C2551" s="201"/>
      <c r="D2551" s="201"/>
      <c r="E2551" s="202"/>
      <c r="F2551" s="204" t="s">
        <v>718</v>
      </c>
      <c r="G2551" s="201">
        <v>0</v>
      </c>
      <c r="H2551" s="201">
        <v>0.01</v>
      </c>
      <c r="I2551" s="201">
        <f t="shared" si="167"/>
        <v>0</v>
      </c>
      <c r="J2551" s="197"/>
    </row>
    <row r="2552" spans="1:10" ht="12.75" customHeight="1">
      <c r="A2552" s="201"/>
      <c r="B2552" s="202"/>
      <c r="C2552" s="201"/>
      <c r="D2552" s="201"/>
      <c r="E2552" s="202"/>
      <c r="F2552" s="204" t="s">
        <v>719</v>
      </c>
      <c r="G2552" s="201">
        <v>0</v>
      </c>
      <c r="H2552" s="201">
        <v>7.5</v>
      </c>
      <c r="I2552" s="201">
        <f t="shared" si="167"/>
        <v>0</v>
      </c>
      <c r="J2552" s="197"/>
    </row>
    <row r="2553" spans="1:10" ht="12.75" customHeight="1">
      <c r="A2553" s="201"/>
      <c r="B2553" s="202"/>
      <c r="C2553" s="201"/>
      <c r="D2553" s="201"/>
      <c r="E2553" s="202"/>
      <c r="F2553" s="204" t="s">
        <v>720</v>
      </c>
      <c r="G2553" s="201">
        <v>0</v>
      </c>
      <c r="H2553" s="201">
        <v>0.5</v>
      </c>
      <c r="I2553" s="201">
        <f t="shared" si="167"/>
        <v>0</v>
      </c>
      <c r="J2553" s="197"/>
    </row>
    <row r="2554" spans="1:10" ht="12.75" customHeight="1">
      <c r="A2554" s="201"/>
      <c r="B2554" s="202"/>
      <c r="C2554" s="201"/>
      <c r="D2554" s="201"/>
      <c r="E2554" s="202"/>
      <c r="F2554" s="204" t="s">
        <v>721</v>
      </c>
      <c r="G2554" s="201">
        <v>0</v>
      </c>
      <c r="H2554" s="201">
        <v>0.5</v>
      </c>
      <c r="I2554" s="201">
        <f t="shared" si="167"/>
        <v>0</v>
      </c>
      <c r="J2554" s="197"/>
    </row>
    <row r="2555" spans="1:10" ht="12.75" customHeight="1">
      <c r="A2555" s="201"/>
      <c r="B2555" s="202"/>
      <c r="C2555" s="201"/>
      <c r="D2555" s="201"/>
      <c r="E2555" s="202"/>
      <c r="F2555" s="204" t="s">
        <v>722</v>
      </c>
      <c r="G2555" s="201">
        <v>0</v>
      </c>
      <c r="H2555" s="201">
        <v>0.25</v>
      </c>
      <c r="I2555" s="201">
        <f t="shared" si="167"/>
        <v>0</v>
      </c>
      <c r="J2555" s="197"/>
    </row>
    <row r="2556" spans="1:10" ht="12.75" customHeight="1">
      <c r="A2556" s="201"/>
      <c r="B2556" s="202"/>
      <c r="C2556" s="201"/>
      <c r="D2556" s="201"/>
      <c r="E2556" s="202"/>
      <c r="F2556" s="204" t="s">
        <v>723</v>
      </c>
      <c r="G2556" s="201">
        <f>75+560</f>
        <v>635</v>
      </c>
      <c r="H2556" s="201">
        <v>0.01</v>
      </c>
      <c r="I2556" s="201">
        <f t="shared" si="167"/>
        <v>6.3500000000000001E-2</v>
      </c>
      <c r="J2556" s="197"/>
    </row>
    <row r="2557" spans="1:10" ht="12.75" customHeight="1">
      <c r="A2557" s="206"/>
      <c r="B2557" s="206"/>
      <c r="C2557" s="206"/>
      <c r="D2557" s="206"/>
      <c r="E2557" s="206"/>
      <c r="F2557" s="208"/>
      <c r="G2557" s="206"/>
      <c r="H2557" s="206"/>
      <c r="I2557" s="206"/>
      <c r="J2557" s="197"/>
    </row>
    <row r="2558" spans="1:10" ht="12.75" customHeight="1">
      <c r="A2558" s="206"/>
      <c r="B2558" s="206"/>
      <c r="C2558" s="206"/>
      <c r="D2558" s="206"/>
      <c r="E2558" s="206"/>
      <c r="F2558" s="208"/>
      <c r="G2558" s="206"/>
      <c r="H2558" s="206"/>
      <c r="I2558" s="206"/>
      <c r="J2558" s="197"/>
    </row>
    <row r="2559" spans="1:10" ht="12.75" customHeight="1">
      <c r="A2559" s="201">
        <v>62</v>
      </c>
      <c r="B2559" s="202" t="s">
        <v>240</v>
      </c>
      <c r="C2559" s="201" t="s">
        <v>714</v>
      </c>
      <c r="D2559" s="201" t="s">
        <v>733</v>
      </c>
      <c r="E2559" s="209" t="s">
        <v>1148</v>
      </c>
      <c r="F2559" s="203" t="s">
        <v>717</v>
      </c>
      <c r="G2559" s="201">
        <v>0</v>
      </c>
      <c r="H2559" s="201">
        <v>7.5</v>
      </c>
      <c r="I2559" s="201">
        <f t="shared" ref="I2559:I2565" si="168">(G2559*H2559)/100</f>
        <v>0</v>
      </c>
      <c r="J2559" s="197"/>
    </row>
    <row r="2560" spans="1:10" ht="12.75" customHeight="1">
      <c r="A2560" s="201"/>
      <c r="B2560" s="202"/>
      <c r="C2560" s="201"/>
      <c r="D2560" s="201"/>
      <c r="E2560" s="202"/>
      <c r="F2560" s="204" t="s">
        <v>718</v>
      </c>
      <c r="G2560" s="201">
        <v>0</v>
      </c>
      <c r="H2560" s="201">
        <v>0.01</v>
      </c>
      <c r="I2560" s="201">
        <f t="shared" si="168"/>
        <v>0</v>
      </c>
      <c r="J2560" s="197"/>
    </row>
    <row r="2561" spans="1:10" ht="12.75" customHeight="1">
      <c r="A2561" s="201"/>
      <c r="B2561" s="202"/>
      <c r="C2561" s="201"/>
      <c r="D2561" s="201"/>
      <c r="E2561" s="202"/>
      <c r="F2561" s="204" t="s">
        <v>719</v>
      </c>
      <c r="G2561" s="201">
        <v>0</v>
      </c>
      <c r="H2561" s="201">
        <v>7.5</v>
      </c>
      <c r="I2561" s="201">
        <f t="shared" si="168"/>
        <v>0</v>
      </c>
      <c r="J2561" s="197"/>
    </row>
    <row r="2562" spans="1:10" ht="12.75" customHeight="1">
      <c r="A2562" s="201"/>
      <c r="B2562" s="202"/>
      <c r="C2562" s="201"/>
      <c r="D2562" s="201"/>
      <c r="E2562" s="202"/>
      <c r="F2562" s="204" t="s">
        <v>720</v>
      </c>
      <c r="G2562" s="201">
        <v>0</v>
      </c>
      <c r="H2562" s="201">
        <v>0.5</v>
      </c>
      <c r="I2562" s="201">
        <f t="shared" si="168"/>
        <v>0</v>
      </c>
      <c r="J2562" s="197"/>
    </row>
    <row r="2563" spans="1:10" ht="12.75" customHeight="1">
      <c r="A2563" s="201"/>
      <c r="B2563" s="202"/>
      <c r="C2563" s="201"/>
      <c r="D2563" s="201"/>
      <c r="E2563" s="202"/>
      <c r="F2563" s="204" t="s">
        <v>721</v>
      </c>
      <c r="G2563" s="201">
        <v>0</v>
      </c>
      <c r="H2563" s="201">
        <v>0.5</v>
      </c>
      <c r="I2563" s="201">
        <f t="shared" si="168"/>
        <v>0</v>
      </c>
      <c r="J2563" s="197"/>
    </row>
    <row r="2564" spans="1:10" ht="12.75" customHeight="1">
      <c r="A2564" s="201"/>
      <c r="B2564" s="202"/>
      <c r="C2564" s="201"/>
      <c r="D2564" s="201"/>
      <c r="E2564" s="202"/>
      <c r="F2564" s="204" t="s">
        <v>722</v>
      </c>
      <c r="G2564" s="201">
        <v>0</v>
      </c>
      <c r="H2564" s="201">
        <v>0.25</v>
      </c>
      <c r="I2564" s="201">
        <f t="shared" si="168"/>
        <v>0</v>
      </c>
      <c r="J2564" s="197"/>
    </row>
    <row r="2565" spans="1:10" ht="12.75" customHeight="1">
      <c r="A2565" s="201"/>
      <c r="B2565" s="202"/>
      <c r="C2565" s="201"/>
      <c r="D2565" s="201"/>
      <c r="E2565" s="202"/>
      <c r="F2565" s="204" t="s">
        <v>723</v>
      </c>
      <c r="G2565" s="201">
        <v>1700</v>
      </c>
      <c r="H2565" s="201">
        <v>0.01</v>
      </c>
      <c r="I2565" s="201">
        <f t="shared" si="168"/>
        <v>0.17</v>
      </c>
      <c r="J2565" s="197"/>
    </row>
    <row r="2566" spans="1:10" ht="12.75" customHeight="1">
      <c r="A2566" s="206"/>
      <c r="B2566" s="206"/>
      <c r="C2566" s="206"/>
      <c r="D2566" s="206"/>
      <c r="E2566" s="206"/>
      <c r="F2566" s="208"/>
      <c r="G2566" s="206"/>
      <c r="H2566" s="206"/>
      <c r="I2566" s="206"/>
      <c r="J2566" s="197"/>
    </row>
    <row r="2567" spans="1:10" ht="12.75" customHeight="1">
      <c r="A2567" s="206"/>
      <c r="B2567" s="206"/>
      <c r="C2567" s="206"/>
      <c r="D2567" s="206"/>
      <c r="E2567" s="206"/>
      <c r="F2567" s="208"/>
      <c r="G2567" s="206"/>
      <c r="H2567" s="206"/>
      <c r="I2567" s="206"/>
      <c r="J2567" s="197"/>
    </row>
    <row r="2568" spans="1:10" ht="12.75" customHeight="1">
      <c r="A2568" s="206"/>
      <c r="B2568" s="206"/>
      <c r="C2568" s="206"/>
      <c r="D2568" s="206"/>
      <c r="E2568" s="206"/>
      <c r="F2568" s="208"/>
      <c r="G2568" s="206"/>
      <c r="H2568" s="206"/>
      <c r="I2568" s="206"/>
      <c r="J2568" s="197"/>
    </row>
    <row r="2569" spans="1:10" ht="12.75" customHeight="1">
      <c r="A2569" s="206"/>
      <c r="B2569" s="206"/>
      <c r="C2569" s="206"/>
      <c r="D2569" s="206"/>
      <c r="E2569" s="206"/>
      <c r="F2569" s="208"/>
      <c r="G2569" s="206"/>
      <c r="H2569" s="206"/>
      <c r="I2569" s="206"/>
      <c r="J2569" s="197"/>
    </row>
    <row r="2570" spans="1:10" ht="12.75" customHeight="1">
      <c r="A2570" s="201">
        <v>63</v>
      </c>
      <c r="B2570" s="202" t="s">
        <v>240</v>
      </c>
      <c r="C2570" s="201" t="s">
        <v>714</v>
      </c>
      <c r="D2570" s="201" t="s">
        <v>733</v>
      </c>
      <c r="E2570" s="209" t="s">
        <v>1149</v>
      </c>
      <c r="F2570" s="203" t="s">
        <v>717</v>
      </c>
      <c r="G2570" s="201">
        <v>0</v>
      </c>
      <c r="H2570" s="201">
        <v>7.5</v>
      </c>
      <c r="I2570" s="201">
        <f t="shared" ref="I2570:I2576" si="169">(G2570*H2570)/100</f>
        <v>0</v>
      </c>
      <c r="J2570" s="197"/>
    </row>
    <row r="2571" spans="1:10" ht="12.75" customHeight="1">
      <c r="A2571" s="201"/>
      <c r="B2571" s="202"/>
      <c r="C2571" s="201"/>
      <c r="D2571" s="201"/>
      <c r="E2571" s="202"/>
      <c r="F2571" s="204" t="s">
        <v>718</v>
      </c>
      <c r="G2571" s="201">
        <v>0</v>
      </c>
      <c r="H2571" s="201">
        <v>0.01</v>
      </c>
      <c r="I2571" s="201">
        <f t="shared" si="169"/>
        <v>0</v>
      </c>
      <c r="J2571" s="197"/>
    </row>
    <row r="2572" spans="1:10" ht="12.75" customHeight="1">
      <c r="A2572" s="201"/>
      <c r="B2572" s="202"/>
      <c r="C2572" s="201"/>
      <c r="D2572" s="201"/>
      <c r="E2572" s="202"/>
      <c r="F2572" s="204" t="s">
        <v>719</v>
      </c>
      <c r="G2572" s="201">
        <v>0</v>
      </c>
      <c r="H2572" s="201">
        <v>7.5</v>
      </c>
      <c r="I2572" s="201">
        <f t="shared" si="169"/>
        <v>0</v>
      </c>
      <c r="J2572" s="197"/>
    </row>
    <row r="2573" spans="1:10" ht="12.75" customHeight="1">
      <c r="A2573" s="201"/>
      <c r="B2573" s="202"/>
      <c r="C2573" s="201"/>
      <c r="D2573" s="201"/>
      <c r="E2573" s="202"/>
      <c r="F2573" s="204" t="s">
        <v>720</v>
      </c>
      <c r="G2573" s="201">
        <v>0</v>
      </c>
      <c r="H2573" s="201">
        <v>0.5</v>
      </c>
      <c r="I2573" s="201">
        <f t="shared" si="169"/>
        <v>0</v>
      </c>
      <c r="J2573" s="197"/>
    </row>
    <row r="2574" spans="1:10" ht="12.75" customHeight="1">
      <c r="A2574" s="201"/>
      <c r="B2574" s="202"/>
      <c r="C2574" s="201"/>
      <c r="D2574" s="201"/>
      <c r="E2574" s="202"/>
      <c r="F2574" s="204" t="s">
        <v>721</v>
      </c>
      <c r="G2574" s="201">
        <v>0</v>
      </c>
      <c r="H2574" s="201">
        <v>0.5</v>
      </c>
      <c r="I2574" s="201">
        <f t="shared" si="169"/>
        <v>0</v>
      </c>
      <c r="J2574" s="197"/>
    </row>
    <row r="2575" spans="1:10" ht="12.75" customHeight="1">
      <c r="A2575" s="201"/>
      <c r="B2575" s="202"/>
      <c r="C2575" s="201"/>
      <c r="D2575" s="201"/>
      <c r="E2575" s="202"/>
      <c r="F2575" s="204" t="s">
        <v>722</v>
      </c>
      <c r="G2575" s="201">
        <v>0</v>
      </c>
      <c r="H2575" s="201">
        <v>0.25</v>
      </c>
      <c r="I2575" s="201">
        <f t="shared" si="169"/>
        <v>0</v>
      </c>
      <c r="J2575" s="197"/>
    </row>
    <row r="2576" spans="1:10" ht="12.75" customHeight="1">
      <c r="A2576" s="201"/>
      <c r="B2576" s="202"/>
      <c r="C2576" s="201"/>
      <c r="D2576" s="201"/>
      <c r="E2576" s="202"/>
      <c r="F2576" s="204" t="s">
        <v>723</v>
      </c>
      <c r="G2576" s="201">
        <v>340</v>
      </c>
      <c r="H2576" s="201">
        <v>0.01</v>
      </c>
      <c r="I2576" s="201">
        <f t="shared" si="169"/>
        <v>3.4000000000000002E-2</v>
      </c>
      <c r="J2576" s="197"/>
    </row>
    <row r="2577" spans="1:10" ht="12.75" customHeight="1">
      <c r="A2577" s="206"/>
      <c r="B2577" s="206"/>
      <c r="C2577" s="206"/>
      <c r="D2577" s="206"/>
      <c r="E2577" s="206"/>
      <c r="F2577" s="208"/>
      <c r="G2577" s="206"/>
      <c r="H2577" s="206"/>
      <c r="I2577" s="206"/>
      <c r="J2577" s="197"/>
    </row>
    <row r="2578" spans="1:10" ht="12.75" customHeight="1">
      <c r="A2578" s="206"/>
      <c r="B2578" s="206"/>
      <c r="C2578" s="206"/>
      <c r="D2578" s="206"/>
      <c r="E2578" s="206"/>
      <c r="F2578" s="208"/>
      <c r="G2578" s="206"/>
      <c r="H2578" s="206"/>
      <c r="I2578" s="206"/>
      <c r="J2578" s="197"/>
    </row>
    <row r="2579" spans="1:10" ht="12.75" customHeight="1">
      <c r="A2579" s="206"/>
      <c r="B2579" s="206"/>
      <c r="C2579" s="206"/>
      <c r="D2579" s="206"/>
      <c r="E2579" s="206"/>
      <c r="F2579" s="208"/>
      <c r="G2579" s="206"/>
      <c r="H2579" s="206"/>
      <c r="I2579" s="206"/>
      <c r="J2579" s="197"/>
    </row>
    <row r="2580" spans="1:10" ht="12.75" customHeight="1">
      <c r="A2580" s="201">
        <v>64</v>
      </c>
      <c r="B2580" s="202" t="s">
        <v>240</v>
      </c>
      <c r="C2580" s="201" t="s">
        <v>714</v>
      </c>
      <c r="D2580" s="201" t="s">
        <v>733</v>
      </c>
      <c r="E2580" s="209" t="s">
        <v>1150</v>
      </c>
      <c r="F2580" s="203" t="s">
        <v>717</v>
      </c>
      <c r="G2580" s="201">
        <v>0</v>
      </c>
      <c r="H2580" s="201">
        <v>7.5</v>
      </c>
      <c r="I2580" s="201">
        <f t="shared" ref="I2580:I2586" si="170">(G2580*H2580)/100</f>
        <v>0</v>
      </c>
      <c r="J2580" s="197"/>
    </row>
    <row r="2581" spans="1:10" ht="12.75" customHeight="1">
      <c r="A2581" s="201"/>
      <c r="B2581" s="202"/>
      <c r="C2581" s="201"/>
      <c r="D2581" s="201"/>
      <c r="E2581" s="202"/>
      <c r="F2581" s="204" t="s">
        <v>718</v>
      </c>
      <c r="G2581" s="201">
        <v>0</v>
      </c>
      <c r="H2581" s="201">
        <v>0.01</v>
      </c>
      <c r="I2581" s="201">
        <f t="shared" si="170"/>
        <v>0</v>
      </c>
      <c r="J2581" s="197"/>
    </row>
    <row r="2582" spans="1:10" ht="12.75" customHeight="1">
      <c r="A2582" s="201"/>
      <c r="B2582" s="202"/>
      <c r="C2582" s="201"/>
      <c r="D2582" s="201"/>
      <c r="E2582" s="202"/>
      <c r="F2582" s="204" t="s">
        <v>719</v>
      </c>
      <c r="G2582" s="201">
        <v>0</v>
      </c>
      <c r="H2582" s="201">
        <v>7.5</v>
      </c>
      <c r="I2582" s="201">
        <f t="shared" si="170"/>
        <v>0</v>
      </c>
      <c r="J2582" s="197"/>
    </row>
    <row r="2583" spans="1:10" ht="12.75" customHeight="1">
      <c r="A2583" s="201"/>
      <c r="B2583" s="202"/>
      <c r="C2583" s="201"/>
      <c r="D2583" s="201"/>
      <c r="E2583" s="202"/>
      <c r="F2583" s="204" t="s">
        <v>720</v>
      </c>
      <c r="G2583" s="201">
        <v>0</v>
      </c>
      <c r="H2583" s="201">
        <v>0.5</v>
      </c>
      <c r="I2583" s="201">
        <f t="shared" si="170"/>
        <v>0</v>
      </c>
      <c r="J2583" s="197"/>
    </row>
    <row r="2584" spans="1:10" ht="12.75" customHeight="1">
      <c r="A2584" s="201"/>
      <c r="B2584" s="202"/>
      <c r="C2584" s="201"/>
      <c r="D2584" s="201"/>
      <c r="E2584" s="202"/>
      <c r="F2584" s="204" t="s">
        <v>721</v>
      </c>
      <c r="G2584" s="201">
        <v>0</v>
      </c>
      <c r="H2584" s="201">
        <v>0.5</v>
      </c>
      <c r="I2584" s="201">
        <f t="shared" si="170"/>
        <v>0</v>
      </c>
      <c r="J2584" s="197"/>
    </row>
    <row r="2585" spans="1:10" ht="12.75" customHeight="1">
      <c r="A2585" s="201"/>
      <c r="B2585" s="202"/>
      <c r="C2585" s="201"/>
      <c r="D2585" s="201"/>
      <c r="E2585" s="202"/>
      <c r="F2585" s="204" t="s">
        <v>722</v>
      </c>
      <c r="G2585" s="201">
        <v>0</v>
      </c>
      <c r="H2585" s="201">
        <v>0.25</v>
      </c>
      <c r="I2585" s="201">
        <f t="shared" si="170"/>
        <v>0</v>
      </c>
      <c r="J2585" s="197"/>
    </row>
    <row r="2586" spans="1:10" ht="12.75" customHeight="1">
      <c r="A2586" s="201"/>
      <c r="B2586" s="202"/>
      <c r="C2586" s="201"/>
      <c r="D2586" s="201"/>
      <c r="E2586" s="202"/>
      <c r="F2586" s="204" t="s">
        <v>723</v>
      </c>
      <c r="G2586" s="201">
        <v>420</v>
      </c>
      <c r="H2586" s="201">
        <v>0.01</v>
      </c>
      <c r="I2586" s="201">
        <f t="shared" si="170"/>
        <v>4.2000000000000003E-2</v>
      </c>
      <c r="J2586" s="197"/>
    </row>
    <row r="2587" spans="1:10" ht="12.75" customHeight="1">
      <c r="A2587" s="206"/>
      <c r="B2587" s="206"/>
      <c r="C2587" s="206"/>
      <c r="D2587" s="206"/>
      <c r="E2587" s="206"/>
      <c r="F2587" s="208"/>
      <c r="G2587" s="206"/>
      <c r="H2587" s="206"/>
      <c r="I2587" s="206"/>
      <c r="J2587" s="197"/>
    </row>
    <row r="2588" spans="1:10" ht="12.75" customHeight="1">
      <c r="A2588" s="206"/>
      <c r="B2588" s="206"/>
      <c r="C2588" s="206"/>
      <c r="D2588" s="206"/>
      <c r="E2588" s="206"/>
      <c r="F2588" s="208"/>
      <c r="G2588" s="206"/>
      <c r="H2588" s="206"/>
      <c r="I2588" s="206"/>
      <c r="J2588" s="197"/>
    </row>
    <row r="2589" spans="1:10" ht="12.75" customHeight="1">
      <c r="A2589" s="201">
        <v>65</v>
      </c>
      <c r="B2589" s="202" t="s">
        <v>240</v>
      </c>
      <c r="C2589" s="201" t="s">
        <v>714</v>
      </c>
      <c r="D2589" s="201" t="s">
        <v>733</v>
      </c>
      <c r="E2589" s="209" t="s">
        <v>1151</v>
      </c>
      <c r="F2589" s="203" t="s">
        <v>717</v>
      </c>
      <c r="G2589" s="201">
        <v>0</v>
      </c>
      <c r="H2589" s="201">
        <v>7.5</v>
      </c>
      <c r="I2589" s="201">
        <f t="shared" ref="I2589:I2595" si="171">(G2589*H2589)/100</f>
        <v>0</v>
      </c>
      <c r="J2589" s="197"/>
    </row>
    <row r="2590" spans="1:10" ht="12.75" customHeight="1">
      <c r="A2590" s="201"/>
      <c r="B2590" s="202"/>
      <c r="C2590" s="201"/>
      <c r="D2590" s="201"/>
      <c r="E2590" s="202"/>
      <c r="F2590" s="204" t="s">
        <v>718</v>
      </c>
      <c r="G2590" s="201">
        <v>0</v>
      </c>
      <c r="H2590" s="201">
        <v>0.01</v>
      </c>
      <c r="I2590" s="201">
        <f t="shared" si="171"/>
        <v>0</v>
      </c>
      <c r="J2590" s="197"/>
    </row>
    <row r="2591" spans="1:10" ht="12.75" customHeight="1">
      <c r="A2591" s="201"/>
      <c r="B2591" s="202"/>
      <c r="C2591" s="201"/>
      <c r="D2591" s="201"/>
      <c r="E2591" s="202"/>
      <c r="F2591" s="204" t="s">
        <v>719</v>
      </c>
      <c r="G2591" s="201">
        <v>0</v>
      </c>
      <c r="H2591" s="201">
        <v>7.5</v>
      </c>
      <c r="I2591" s="201">
        <f t="shared" si="171"/>
        <v>0</v>
      </c>
      <c r="J2591" s="197"/>
    </row>
    <row r="2592" spans="1:10" ht="12.75" customHeight="1">
      <c r="A2592" s="201"/>
      <c r="B2592" s="202"/>
      <c r="C2592" s="201"/>
      <c r="D2592" s="201"/>
      <c r="E2592" s="202"/>
      <c r="F2592" s="204" t="s">
        <v>720</v>
      </c>
      <c r="G2592" s="201">
        <v>0</v>
      </c>
      <c r="H2592" s="201">
        <v>0.5</v>
      </c>
      <c r="I2592" s="201">
        <f t="shared" si="171"/>
        <v>0</v>
      </c>
      <c r="J2592" s="197"/>
    </row>
    <row r="2593" spans="1:10" ht="12.75" customHeight="1">
      <c r="A2593" s="201"/>
      <c r="B2593" s="202"/>
      <c r="C2593" s="201"/>
      <c r="D2593" s="201"/>
      <c r="E2593" s="202"/>
      <c r="F2593" s="204" t="s">
        <v>721</v>
      </c>
      <c r="G2593" s="201">
        <v>0</v>
      </c>
      <c r="H2593" s="201">
        <v>0.5</v>
      </c>
      <c r="I2593" s="201">
        <f t="shared" si="171"/>
        <v>0</v>
      </c>
      <c r="J2593" s="197"/>
    </row>
    <row r="2594" spans="1:10" ht="12.75" customHeight="1">
      <c r="A2594" s="201"/>
      <c r="B2594" s="202"/>
      <c r="C2594" s="201"/>
      <c r="D2594" s="201"/>
      <c r="E2594" s="202"/>
      <c r="F2594" s="204" t="s">
        <v>722</v>
      </c>
      <c r="G2594" s="201">
        <v>0</v>
      </c>
      <c r="H2594" s="201">
        <v>0.25</v>
      </c>
      <c r="I2594" s="201">
        <f t="shared" si="171"/>
        <v>0</v>
      </c>
      <c r="J2594" s="197"/>
    </row>
    <row r="2595" spans="1:10" ht="12.75" customHeight="1">
      <c r="A2595" s="201"/>
      <c r="B2595" s="202"/>
      <c r="C2595" s="201"/>
      <c r="D2595" s="201"/>
      <c r="E2595" s="202"/>
      <c r="F2595" s="204" t="s">
        <v>723</v>
      </c>
      <c r="G2595" s="201">
        <v>550</v>
      </c>
      <c r="H2595" s="201">
        <v>0.01</v>
      </c>
      <c r="I2595" s="201">
        <f t="shared" si="171"/>
        <v>5.5E-2</v>
      </c>
      <c r="J2595" s="197"/>
    </row>
    <row r="2596" spans="1:10" ht="12.75" customHeight="1">
      <c r="A2596" s="206"/>
      <c r="B2596" s="206"/>
      <c r="C2596" s="206"/>
      <c r="D2596" s="206"/>
      <c r="E2596" s="206"/>
      <c r="F2596" s="208"/>
      <c r="G2596" s="206"/>
      <c r="H2596" s="206"/>
      <c r="I2596" s="206"/>
      <c r="J2596" s="197"/>
    </row>
    <row r="2597" spans="1:10" ht="12.75" customHeight="1">
      <c r="A2597" s="206"/>
      <c r="B2597" s="206"/>
      <c r="C2597" s="206"/>
      <c r="D2597" s="206"/>
      <c r="E2597" s="206"/>
      <c r="F2597" s="208"/>
      <c r="G2597" s="206"/>
      <c r="H2597" s="206"/>
      <c r="I2597" s="206"/>
      <c r="J2597" s="197"/>
    </row>
    <row r="2598" spans="1:10" ht="12.75" customHeight="1">
      <c r="A2598" s="201">
        <v>66</v>
      </c>
      <c r="B2598" s="202" t="s">
        <v>240</v>
      </c>
      <c r="C2598" s="201" t="s">
        <v>714</v>
      </c>
      <c r="D2598" s="201" t="s">
        <v>733</v>
      </c>
      <c r="E2598" s="209" t="s">
        <v>1152</v>
      </c>
      <c r="F2598" s="203" t="s">
        <v>717</v>
      </c>
      <c r="G2598" s="201">
        <v>0</v>
      </c>
      <c r="H2598" s="201">
        <v>7.5</v>
      </c>
      <c r="I2598" s="201">
        <f t="shared" ref="I2598:I2604" si="172">(G2598*H2598)/100</f>
        <v>0</v>
      </c>
      <c r="J2598" s="197"/>
    </row>
    <row r="2599" spans="1:10" ht="12.75" customHeight="1">
      <c r="A2599" s="201"/>
      <c r="B2599" s="202"/>
      <c r="C2599" s="201"/>
      <c r="D2599" s="201"/>
      <c r="E2599" s="202"/>
      <c r="F2599" s="204" t="s">
        <v>718</v>
      </c>
      <c r="G2599" s="201">
        <v>0</v>
      </c>
      <c r="H2599" s="201">
        <v>0.01</v>
      </c>
      <c r="I2599" s="201">
        <f t="shared" si="172"/>
        <v>0</v>
      </c>
      <c r="J2599" s="197"/>
    </row>
    <row r="2600" spans="1:10" ht="12.75" customHeight="1">
      <c r="A2600" s="201"/>
      <c r="B2600" s="202"/>
      <c r="C2600" s="201"/>
      <c r="D2600" s="201"/>
      <c r="E2600" s="202"/>
      <c r="F2600" s="204" t="s">
        <v>719</v>
      </c>
      <c r="G2600" s="201">
        <v>0</v>
      </c>
      <c r="H2600" s="201">
        <v>7.5</v>
      </c>
      <c r="I2600" s="201">
        <f t="shared" si="172"/>
        <v>0</v>
      </c>
      <c r="J2600" s="197"/>
    </row>
    <row r="2601" spans="1:10" ht="12.75" customHeight="1">
      <c r="A2601" s="201"/>
      <c r="B2601" s="202"/>
      <c r="C2601" s="201"/>
      <c r="D2601" s="201"/>
      <c r="E2601" s="202"/>
      <c r="F2601" s="204" t="s">
        <v>720</v>
      </c>
      <c r="G2601" s="201">
        <v>0</v>
      </c>
      <c r="H2601" s="201">
        <v>0.5</v>
      </c>
      <c r="I2601" s="201">
        <f t="shared" si="172"/>
        <v>0</v>
      </c>
      <c r="J2601" s="197"/>
    </row>
    <row r="2602" spans="1:10" ht="12.75" customHeight="1">
      <c r="A2602" s="201"/>
      <c r="B2602" s="202"/>
      <c r="C2602" s="201"/>
      <c r="D2602" s="201"/>
      <c r="E2602" s="202"/>
      <c r="F2602" s="204" t="s">
        <v>721</v>
      </c>
      <c r="G2602" s="201">
        <v>0</v>
      </c>
      <c r="H2602" s="201">
        <v>0.5</v>
      </c>
      <c r="I2602" s="201">
        <f t="shared" si="172"/>
        <v>0</v>
      </c>
      <c r="J2602" s="197"/>
    </row>
    <row r="2603" spans="1:10" ht="12.75" customHeight="1">
      <c r="A2603" s="201"/>
      <c r="B2603" s="202"/>
      <c r="C2603" s="201"/>
      <c r="D2603" s="201"/>
      <c r="E2603" s="202"/>
      <c r="F2603" s="204" t="s">
        <v>722</v>
      </c>
      <c r="G2603" s="201">
        <v>0</v>
      </c>
      <c r="H2603" s="201">
        <v>0.25</v>
      </c>
      <c r="I2603" s="201">
        <f t="shared" si="172"/>
        <v>0</v>
      </c>
      <c r="J2603" s="197"/>
    </row>
    <row r="2604" spans="1:10" ht="12.75" customHeight="1">
      <c r="A2604" s="201"/>
      <c r="B2604" s="202"/>
      <c r="C2604" s="201"/>
      <c r="D2604" s="201"/>
      <c r="E2604" s="202"/>
      <c r="F2604" s="204" t="s">
        <v>723</v>
      </c>
      <c r="G2604" s="201">
        <v>660</v>
      </c>
      <c r="H2604" s="201">
        <v>0.01</v>
      </c>
      <c r="I2604" s="201">
        <f t="shared" si="172"/>
        <v>6.6000000000000003E-2</v>
      </c>
      <c r="J2604" s="197"/>
    </row>
    <row r="2605" spans="1:10" ht="12.75" customHeight="1">
      <c r="A2605" s="206"/>
      <c r="B2605" s="206"/>
      <c r="C2605" s="206"/>
      <c r="D2605" s="206"/>
      <c r="E2605" s="206"/>
      <c r="F2605" s="208"/>
      <c r="G2605" s="206"/>
      <c r="H2605" s="206"/>
      <c r="I2605" s="206"/>
      <c r="J2605" s="197"/>
    </row>
    <row r="2606" spans="1:10" ht="12.75" customHeight="1">
      <c r="A2606" s="206"/>
      <c r="B2606" s="206"/>
      <c r="C2606" s="206"/>
      <c r="D2606" s="206"/>
      <c r="E2606" s="206"/>
      <c r="F2606" s="208"/>
      <c r="G2606" s="206"/>
      <c r="H2606" s="206"/>
      <c r="I2606" s="206"/>
      <c r="J2606" s="197"/>
    </row>
    <row r="2607" spans="1:10" ht="12.75" customHeight="1">
      <c r="A2607" s="206"/>
      <c r="B2607" s="206"/>
      <c r="C2607" s="206"/>
      <c r="D2607" s="206"/>
      <c r="E2607" s="206"/>
      <c r="F2607" s="208"/>
      <c r="G2607" s="206"/>
      <c r="H2607" s="206"/>
      <c r="I2607" s="206"/>
      <c r="J2607" s="197"/>
    </row>
    <row r="2608" spans="1:10" ht="12.75" customHeight="1">
      <c r="A2608" s="206"/>
      <c r="B2608" s="206"/>
      <c r="C2608" s="206"/>
      <c r="D2608" s="206"/>
      <c r="E2608" s="206"/>
      <c r="F2608" s="208"/>
      <c r="G2608" s="206"/>
      <c r="H2608" s="206"/>
      <c r="I2608" s="206"/>
      <c r="J2608" s="197"/>
    </row>
    <row r="2609" spans="1:10" ht="12.75" customHeight="1">
      <c r="A2609" s="201">
        <v>67</v>
      </c>
      <c r="B2609" s="202" t="s">
        <v>240</v>
      </c>
      <c r="C2609" s="201" t="s">
        <v>714</v>
      </c>
      <c r="D2609" s="201" t="s">
        <v>733</v>
      </c>
      <c r="E2609" s="209" t="s">
        <v>1153</v>
      </c>
      <c r="F2609" s="203" t="s">
        <v>717</v>
      </c>
      <c r="G2609" s="201">
        <v>0</v>
      </c>
      <c r="H2609" s="201">
        <v>7.5</v>
      </c>
      <c r="I2609" s="201">
        <f t="shared" ref="I2609:I2615" si="173">(G2609*H2609)/100</f>
        <v>0</v>
      </c>
      <c r="J2609" s="197"/>
    </row>
    <row r="2610" spans="1:10" ht="12.75" customHeight="1">
      <c r="A2610" s="201"/>
      <c r="B2610" s="202"/>
      <c r="C2610" s="201"/>
      <c r="D2610" s="201"/>
      <c r="E2610" s="202"/>
      <c r="F2610" s="204" t="s">
        <v>718</v>
      </c>
      <c r="G2610" s="201">
        <v>0</v>
      </c>
      <c r="H2610" s="201">
        <v>0.01</v>
      </c>
      <c r="I2610" s="201">
        <f t="shared" si="173"/>
        <v>0</v>
      </c>
      <c r="J2610" s="197"/>
    </row>
    <row r="2611" spans="1:10" ht="12.75" customHeight="1">
      <c r="A2611" s="201"/>
      <c r="B2611" s="202"/>
      <c r="C2611" s="201"/>
      <c r="D2611" s="201"/>
      <c r="E2611" s="202"/>
      <c r="F2611" s="204" t="s">
        <v>719</v>
      </c>
      <c r="G2611" s="201">
        <v>0</v>
      </c>
      <c r="H2611" s="201">
        <v>7.5</v>
      </c>
      <c r="I2611" s="201">
        <f t="shared" si="173"/>
        <v>0</v>
      </c>
      <c r="J2611" s="197"/>
    </row>
    <row r="2612" spans="1:10" ht="12.75" customHeight="1">
      <c r="A2612" s="201"/>
      <c r="B2612" s="202"/>
      <c r="C2612" s="201"/>
      <c r="D2612" s="201"/>
      <c r="E2612" s="202"/>
      <c r="F2612" s="204" t="s">
        <v>720</v>
      </c>
      <c r="G2612" s="201">
        <v>0</v>
      </c>
      <c r="H2612" s="201">
        <v>0.5</v>
      </c>
      <c r="I2612" s="201">
        <f t="shared" si="173"/>
        <v>0</v>
      </c>
      <c r="J2612" s="197"/>
    </row>
    <row r="2613" spans="1:10" ht="12.75" customHeight="1">
      <c r="A2613" s="201"/>
      <c r="B2613" s="202"/>
      <c r="C2613" s="201"/>
      <c r="D2613" s="201"/>
      <c r="E2613" s="202"/>
      <c r="F2613" s="204" t="s">
        <v>721</v>
      </c>
      <c r="G2613" s="201">
        <v>0</v>
      </c>
      <c r="H2613" s="201">
        <v>0.5</v>
      </c>
      <c r="I2613" s="201">
        <f t="shared" si="173"/>
        <v>0</v>
      </c>
      <c r="J2613" s="197"/>
    </row>
    <row r="2614" spans="1:10" ht="12.75" customHeight="1">
      <c r="A2614" s="201"/>
      <c r="B2614" s="202"/>
      <c r="C2614" s="201"/>
      <c r="D2614" s="201"/>
      <c r="E2614" s="202"/>
      <c r="F2614" s="204" t="s">
        <v>722</v>
      </c>
      <c r="G2614" s="201">
        <v>0</v>
      </c>
      <c r="H2614" s="201">
        <v>0.25</v>
      </c>
      <c r="I2614" s="201">
        <f t="shared" si="173"/>
        <v>0</v>
      </c>
      <c r="J2614" s="197"/>
    </row>
    <row r="2615" spans="1:10" ht="12.75" customHeight="1">
      <c r="A2615" s="201"/>
      <c r="B2615" s="202"/>
      <c r="C2615" s="201"/>
      <c r="D2615" s="201"/>
      <c r="E2615" s="202"/>
      <c r="F2615" s="204" t="s">
        <v>723</v>
      </c>
      <c r="G2615" s="201">
        <v>550</v>
      </c>
      <c r="H2615" s="201">
        <v>0.01</v>
      </c>
      <c r="I2615" s="201">
        <f t="shared" si="173"/>
        <v>5.5E-2</v>
      </c>
      <c r="J2615" s="197"/>
    </row>
    <row r="2616" spans="1:10" ht="12.75" customHeight="1">
      <c r="A2616" s="206"/>
      <c r="B2616" s="206"/>
      <c r="C2616" s="206"/>
      <c r="D2616" s="206"/>
      <c r="E2616" s="206"/>
      <c r="F2616" s="208"/>
      <c r="G2616" s="206"/>
      <c r="H2616" s="206"/>
      <c r="I2616" s="206"/>
      <c r="J2616" s="197"/>
    </row>
    <row r="2617" spans="1:10" ht="12.75" customHeight="1">
      <c r="A2617" s="206"/>
      <c r="B2617" s="206"/>
      <c r="C2617" s="206"/>
      <c r="D2617" s="206"/>
      <c r="E2617" s="206"/>
      <c r="F2617" s="208"/>
      <c r="G2617" s="206"/>
      <c r="H2617" s="206"/>
      <c r="I2617" s="206"/>
      <c r="J2617" s="197"/>
    </row>
    <row r="2618" spans="1:10" ht="12.75" customHeight="1">
      <c r="A2618" s="201">
        <v>68</v>
      </c>
      <c r="B2618" s="202" t="s">
        <v>240</v>
      </c>
      <c r="C2618" s="201" t="s">
        <v>714</v>
      </c>
      <c r="D2618" s="201" t="s">
        <v>733</v>
      </c>
      <c r="E2618" s="209" t="s">
        <v>1154</v>
      </c>
      <c r="F2618" s="203" t="s">
        <v>717</v>
      </c>
      <c r="G2618" s="201">
        <v>0</v>
      </c>
      <c r="H2618" s="201">
        <v>7.5</v>
      </c>
      <c r="I2618" s="201">
        <f t="shared" ref="I2618:I2624" si="174">(G2618*H2618)/100</f>
        <v>0</v>
      </c>
      <c r="J2618" s="197"/>
    </row>
    <row r="2619" spans="1:10" ht="12.75" customHeight="1">
      <c r="A2619" s="201"/>
      <c r="B2619" s="202"/>
      <c r="C2619" s="201"/>
      <c r="D2619" s="201"/>
      <c r="E2619" s="202"/>
      <c r="F2619" s="204" t="s">
        <v>718</v>
      </c>
      <c r="G2619" s="201">
        <v>0</v>
      </c>
      <c r="H2619" s="201">
        <v>0.01</v>
      </c>
      <c r="I2619" s="201">
        <f t="shared" si="174"/>
        <v>0</v>
      </c>
      <c r="J2619" s="197"/>
    </row>
    <row r="2620" spans="1:10" ht="12.75" customHeight="1">
      <c r="A2620" s="201"/>
      <c r="B2620" s="202"/>
      <c r="C2620" s="201"/>
      <c r="D2620" s="201"/>
      <c r="E2620" s="202"/>
      <c r="F2620" s="204" t="s">
        <v>719</v>
      </c>
      <c r="G2620" s="201">
        <v>0</v>
      </c>
      <c r="H2620" s="201">
        <v>7.5</v>
      </c>
      <c r="I2620" s="201">
        <f t="shared" si="174"/>
        <v>0</v>
      </c>
      <c r="J2620" s="197"/>
    </row>
    <row r="2621" spans="1:10" ht="12.75" customHeight="1">
      <c r="A2621" s="201"/>
      <c r="B2621" s="202"/>
      <c r="C2621" s="201"/>
      <c r="D2621" s="201"/>
      <c r="E2621" s="202"/>
      <c r="F2621" s="204" t="s">
        <v>720</v>
      </c>
      <c r="G2621" s="201">
        <v>0</v>
      </c>
      <c r="H2621" s="201">
        <v>0.5</v>
      </c>
      <c r="I2621" s="201">
        <f t="shared" si="174"/>
        <v>0</v>
      </c>
      <c r="J2621" s="197"/>
    </row>
    <row r="2622" spans="1:10" ht="12.75" customHeight="1">
      <c r="A2622" s="201"/>
      <c r="B2622" s="202"/>
      <c r="C2622" s="201"/>
      <c r="D2622" s="201"/>
      <c r="E2622" s="202"/>
      <c r="F2622" s="204" t="s">
        <v>721</v>
      </c>
      <c r="G2622" s="201">
        <v>0</v>
      </c>
      <c r="H2622" s="201">
        <v>0.5</v>
      </c>
      <c r="I2622" s="201">
        <f t="shared" si="174"/>
        <v>0</v>
      </c>
      <c r="J2622" s="197"/>
    </row>
    <row r="2623" spans="1:10" ht="12.75" customHeight="1">
      <c r="A2623" s="201"/>
      <c r="B2623" s="202"/>
      <c r="C2623" s="201"/>
      <c r="D2623" s="201"/>
      <c r="E2623" s="202"/>
      <c r="F2623" s="204" t="s">
        <v>722</v>
      </c>
      <c r="G2623" s="201">
        <v>0</v>
      </c>
      <c r="H2623" s="201">
        <v>0.25</v>
      </c>
      <c r="I2623" s="201">
        <f t="shared" si="174"/>
        <v>0</v>
      </c>
      <c r="J2623" s="197"/>
    </row>
    <row r="2624" spans="1:10" ht="12.75" customHeight="1">
      <c r="A2624" s="201"/>
      <c r="B2624" s="202"/>
      <c r="C2624" s="201"/>
      <c r="D2624" s="201"/>
      <c r="E2624" s="202"/>
      <c r="F2624" s="204" t="s">
        <v>723</v>
      </c>
      <c r="G2624" s="201">
        <v>560</v>
      </c>
      <c r="H2624" s="201">
        <v>0.01</v>
      </c>
      <c r="I2624" s="201">
        <f t="shared" si="174"/>
        <v>5.6000000000000008E-2</v>
      </c>
      <c r="J2624" s="197"/>
    </row>
    <row r="2625" spans="1:10" ht="12.75" customHeight="1">
      <c r="A2625" s="206"/>
      <c r="B2625" s="206"/>
      <c r="C2625" s="206"/>
      <c r="D2625" s="206"/>
      <c r="E2625" s="206"/>
      <c r="F2625" s="208"/>
      <c r="G2625" s="206"/>
      <c r="H2625" s="206"/>
      <c r="I2625" s="206"/>
      <c r="J2625" s="197"/>
    </row>
    <row r="2626" spans="1:10" ht="12.75" customHeight="1">
      <c r="A2626" s="206"/>
      <c r="B2626" s="206"/>
      <c r="C2626" s="206"/>
      <c r="D2626" s="206"/>
      <c r="E2626" s="206"/>
      <c r="F2626" s="208"/>
      <c r="G2626" s="206"/>
      <c r="H2626" s="206"/>
      <c r="I2626" s="206"/>
      <c r="J2626" s="197"/>
    </row>
    <row r="2627" spans="1:10" ht="12.75" customHeight="1">
      <c r="A2627" s="201">
        <v>69</v>
      </c>
      <c r="B2627" s="202" t="s">
        <v>240</v>
      </c>
      <c r="C2627" s="201" t="s">
        <v>714</v>
      </c>
      <c r="D2627" s="201" t="s">
        <v>733</v>
      </c>
      <c r="E2627" s="210" t="s">
        <v>1155</v>
      </c>
      <c r="F2627" s="203" t="s">
        <v>717</v>
      </c>
      <c r="G2627" s="201">
        <v>0</v>
      </c>
      <c r="H2627" s="201">
        <v>7.5</v>
      </c>
      <c r="I2627" s="201">
        <f t="shared" ref="I2627:I2633" si="175">(G2627*H2627)/100</f>
        <v>0</v>
      </c>
      <c r="J2627" s="197"/>
    </row>
    <row r="2628" spans="1:10" ht="12.75" customHeight="1">
      <c r="A2628" s="201"/>
      <c r="B2628" s="202"/>
      <c r="C2628" s="201"/>
      <c r="D2628" s="201"/>
      <c r="E2628" s="202"/>
      <c r="F2628" s="204" t="s">
        <v>718</v>
      </c>
      <c r="G2628" s="201">
        <v>0</v>
      </c>
      <c r="H2628" s="201">
        <v>0.01</v>
      </c>
      <c r="I2628" s="201">
        <f t="shared" si="175"/>
        <v>0</v>
      </c>
      <c r="J2628" s="197"/>
    </row>
    <row r="2629" spans="1:10" ht="12.75" customHeight="1">
      <c r="A2629" s="201"/>
      <c r="B2629" s="202"/>
      <c r="C2629" s="201"/>
      <c r="D2629" s="201"/>
      <c r="E2629" s="202"/>
      <c r="F2629" s="204" t="s">
        <v>719</v>
      </c>
      <c r="G2629" s="201">
        <v>0</v>
      </c>
      <c r="H2629" s="201">
        <v>7.5</v>
      </c>
      <c r="I2629" s="201">
        <f t="shared" si="175"/>
        <v>0</v>
      </c>
      <c r="J2629" s="197"/>
    </row>
    <row r="2630" spans="1:10" ht="12.75" customHeight="1">
      <c r="A2630" s="201"/>
      <c r="B2630" s="202"/>
      <c r="C2630" s="201"/>
      <c r="D2630" s="201"/>
      <c r="E2630" s="202"/>
      <c r="F2630" s="204" t="s">
        <v>720</v>
      </c>
      <c r="G2630" s="201">
        <v>0</v>
      </c>
      <c r="H2630" s="201">
        <v>0.5</v>
      </c>
      <c r="I2630" s="201">
        <f t="shared" si="175"/>
        <v>0</v>
      </c>
      <c r="J2630" s="197"/>
    </row>
    <row r="2631" spans="1:10" ht="12.75" customHeight="1">
      <c r="A2631" s="201"/>
      <c r="B2631" s="202"/>
      <c r="C2631" s="201"/>
      <c r="D2631" s="201"/>
      <c r="E2631" s="202"/>
      <c r="F2631" s="204" t="s">
        <v>721</v>
      </c>
      <c r="G2631" s="201">
        <v>0</v>
      </c>
      <c r="H2631" s="201">
        <v>0.5</v>
      </c>
      <c r="I2631" s="201">
        <f t="shared" si="175"/>
        <v>0</v>
      </c>
      <c r="J2631" s="197"/>
    </row>
    <row r="2632" spans="1:10" ht="12.75" customHeight="1">
      <c r="A2632" s="201"/>
      <c r="B2632" s="202"/>
      <c r="C2632" s="201"/>
      <c r="D2632" s="201"/>
      <c r="E2632" s="202"/>
      <c r="F2632" s="204" t="s">
        <v>722</v>
      </c>
      <c r="G2632" s="201">
        <v>0</v>
      </c>
      <c r="H2632" s="201">
        <v>0.25</v>
      </c>
      <c r="I2632" s="201">
        <f t="shared" si="175"/>
        <v>0</v>
      </c>
      <c r="J2632" s="197"/>
    </row>
    <row r="2633" spans="1:10" ht="12.75" customHeight="1">
      <c r="A2633" s="201"/>
      <c r="B2633" s="202"/>
      <c r="C2633" s="201"/>
      <c r="D2633" s="201"/>
      <c r="E2633" s="202"/>
      <c r="F2633" s="204" t="s">
        <v>723</v>
      </c>
      <c r="G2633" s="201">
        <v>3000</v>
      </c>
      <c r="H2633" s="201">
        <v>0.01</v>
      </c>
      <c r="I2633" s="201">
        <f t="shared" si="175"/>
        <v>0.3</v>
      </c>
      <c r="J2633" s="197"/>
    </row>
    <row r="2634" spans="1:10" ht="12.75" customHeight="1">
      <c r="A2634" s="206"/>
      <c r="B2634" s="206"/>
      <c r="C2634" s="206"/>
      <c r="D2634" s="206"/>
      <c r="E2634" s="206"/>
      <c r="F2634" s="208"/>
      <c r="G2634" s="206"/>
      <c r="H2634" s="206"/>
      <c r="I2634" s="206"/>
      <c r="J2634" s="197"/>
    </row>
    <row r="2635" spans="1:10" ht="12.75" customHeight="1">
      <c r="A2635" s="206"/>
      <c r="B2635" s="206"/>
      <c r="C2635" s="206"/>
      <c r="D2635" s="206"/>
      <c r="E2635" s="206"/>
      <c r="F2635" s="208"/>
      <c r="G2635" s="206"/>
      <c r="H2635" s="206"/>
      <c r="I2635" s="206"/>
      <c r="J2635" s="197"/>
    </row>
    <row r="2636" spans="1:10" ht="12.75" customHeight="1">
      <c r="A2636" s="201">
        <v>70</v>
      </c>
      <c r="B2636" s="202" t="s">
        <v>240</v>
      </c>
      <c r="C2636" s="201" t="s">
        <v>714</v>
      </c>
      <c r="D2636" s="201" t="s">
        <v>733</v>
      </c>
      <c r="E2636" s="209" t="s">
        <v>1156</v>
      </c>
      <c r="F2636" s="203" t="s">
        <v>717</v>
      </c>
      <c r="G2636" s="201">
        <v>0</v>
      </c>
      <c r="H2636" s="201">
        <v>7.5</v>
      </c>
      <c r="I2636" s="201">
        <f t="shared" ref="I2636:I2642" si="176">(G2636*H2636)/100</f>
        <v>0</v>
      </c>
      <c r="J2636" s="197"/>
    </row>
    <row r="2637" spans="1:10" ht="12.75" customHeight="1">
      <c r="A2637" s="201"/>
      <c r="B2637" s="202"/>
      <c r="C2637" s="201"/>
      <c r="D2637" s="201"/>
      <c r="E2637" s="202"/>
      <c r="F2637" s="204" t="s">
        <v>718</v>
      </c>
      <c r="G2637" s="201">
        <v>0</v>
      </c>
      <c r="H2637" s="201">
        <v>0.01</v>
      </c>
      <c r="I2637" s="201">
        <f t="shared" si="176"/>
        <v>0</v>
      </c>
      <c r="J2637" s="197"/>
    </row>
    <row r="2638" spans="1:10" ht="12.75" customHeight="1">
      <c r="A2638" s="201"/>
      <c r="B2638" s="202"/>
      <c r="C2638" s="201"/>
      <c r="D2638" s="201"/>
      <c r="E2638" s="202"/>
      <c r="F2638" s="204" t="s">
        <v>719</v>
      </c>
      <c r="G2638" s="201">
        <v>0</v>
      </c>
      <c r="H2638" s="201">
        <v>7.5</v>
      </c>
      <c r="I2638" s="201">
        <f t="shared" si="176"/>
        <v>0</v>
      </c>
      <c r="J2638" s="197"/>
    </row>
    <row r="2639" spans="1:10" ht="12.75" customHeight="1">
      <c r="A2639" s="201"/>
      <c r="B2639" s="202"/>
      <c r="C2639" s="201"/>
      <c r="D2639" s="201"/>
      <c r="E2639" s="202"/>
      <c r="F2639" s="204" t="s">
        <v>720</v>
      </c>
      <c r="G2639" s="201">
        <v>0</v>
      </c>
      <c r="H2639" s="201">
        <v>0.5</v>
      </c>
      <c r="I2639" s="201">
        <f t="shared" si="176"/>
        <v>0</v>
      </c>
      <c r="J2639" s="197"/>
    </row>
    <row r="2640" spans="1:10" ht="12.75" customHeight="1">
      <c r="A2640" s="201"/>
      <c r="B2640" s="202"/>
      <c r="C2640" s="201"/>
      <c r="D2640" s="201"/>
      <c r="E2640" s="202"/>
      <c r="F2640" s="204" t="s">
        <v>721</v>
      </c>
      <c r="G2640" s="201">
        <v>0</v>
      </c>
      <c r="H2640" s="201">
        <v>0.5</v>
      </c>
      <c r="I2640" s="201">
        <f t="shared" si="176"/>
        <v>0</v>
      </c>
      <c r="J2640" s="197"/>
    </row>
    <row r="2641" spans="1:10" ht="12.75" customHeight="1">
      <c r="A2641" s="201"/>
      <c r="B2641" s="202"/>
      <c r="C2641" s="201"/>
      <c r="D2641" s="201"/>
      <c r="E2641" s="202"/>
      <c r="F2641" s="204" t="s">
        <v>722</v>
      </c>
      <c r="G2641" s="201">
        <v>0</v>
      </c>
      <c r="H2641" s="201">
        <v>0.25</v>
      </c>
      <c r="I2641" s="201">
        <f t="shared" si="176"/>
        <v>0</v>
      </c>
      <c r="J2641" s="197"/>
    </row>
    <row r="2642" spans="1:10" ht="12.75" customHeight="1">
      <c r="A2642" s="201"/>
      <c r="B2642" s="202"/>
      <c r="C2642" s="201"/>
      <c r="D2642" s="201"/>
      <c r="E2642" s="202"/>
      <c r="F2642" s="204" t="s">
        <v>723</v>
      </c>
      <c r="G2642" s="201">
        <v>470</v>
      </c>
      <c r="H2642" s="201">
        <v>0.01</v>
      </c>
      <c r="I2642" s="201">
        <f t="shared" si="176"/>
        <v>4.7E-2</v>
      </c>
      <c r="J2642" s="197"/>
    </row>
    <row r="2643" spans="1:10" ht="12.75" customHeight="1">
      <c r="A2643" s="206"/>
      <c r="B2643" s="206"/>
      <c r="C2643" s="206"/>
      <c r="D2643" s="206"/>
      <c r="E2643" s="206"/>
      <c r="F2643" s="208"/>
      <c r="G2643" s="206"/>
      <c r="H2643" s="206"/>
      <c r="I2643" s="206"/>
      <c r="J2643" s="197"/>
    </row>
    <row r="2644" spans="1:10" ht="12.75" customHeight="1">
      <c r="A2644" s="206"/>
      <c r="B2644" s="206"/>
      <c r="C2644" s="206"/>
      <c r="D2644" s="206"/>
      <c r="E2644" s="206"/>
      <c r="F2644" s="208"/>
      <c r="G2644" s="206"/>
      <c r="H2644" s="206"/>
      <c r="I2644" s="206"/>
      <c r="J2644" s="197"/>
    </row>
    <row r="2645" spans="1:10" ht="12.75" customHeight="1">
      <c r="A2645" s="201">
        <v>71</v>
      </c>
      <c r="B2645" s="202" t="s">
        <v>240</v>
      </c>
      <c r="C2645" s="201" t="s">
        <v>714</v>
      </c>
      <c r="D2645" s="201" t="s">
        <v>733</v>
      </c>
      <c r="E2645" s="209" t="s">
        <v>1157</v>
      </c>
      <c r="F2645" s="203" t="s">
        <v>717</v>
      </c>
      <c r="G2645" s="201">
        <v>0</v>
      </c>
      <c r="H2645" s="201">
        <v>7.5</v>
      </c>
      <c r="I2645" s="201">
        <f t="shared" ref="I2645:I2651" si="177">(G2645*H2645)/100</f>
        <v>0</v>
      </c>
      <c r="J2645" s="197"/>
    </row>
    <row r="2646" spans="1:10" ht="12.75" customHeight="1">
      <c r="A2646" s="201"/>
      <c r="B2646" s="202"/>
      <c r="C2646" s="201"/>
      <c r="D2646" s="201"/>
      <c r="E2646" s="202"/>
      <c r="F2646" s="204" t="s">
        <v>718</v>
      </c>
      <c r="G2646" s="201">
        <v>0</v>
      </c>
      <c r="H2646" s="201">
        <v>0.01</v>
      </c>
      <c r="I2646" s="201">
        <f t="shared" si="177"/>
        <v>0</v>
      </c>
      <c r="J2646" s="197"/>
    </row>
    <row r="2647" spans="1:10" ht="12.75" customHeight="1">
      <c r="A2647" s="201"/>
      <c r="B2647" s="202"/>
      <c r="C2647" s="201"/>
      <c r="D2647" s="201"/>
      <c r="E2647" s="202"/>
      <c r="F2647" s="204" t="s">
        <v>719</v>
      </c>
      <c r="G2647" s="201">
        <v>0</v>
      </c>
      <c r="H2647" s="201">
        <v>7.5</v>
      </c>
      <c r="I2647" s="201">
        <f t="shared" si="177"/>
        <v>0</v>
      </c>
      <c r="J2647" s="197"/>
    </row>
    <row r="2648" spans="1:10" ht="12.75" customHeight="1">
      <c r="A2648" s="201"/>
      <c r="B2648" s="202"/>
      <c r="C2648" s="201"/>
      <c r="D2648" s="201"/>
      <c r="E2648" s="202"/>
      <c r="F2648" s="204" t="s">
        <v>720</v>
      </c>
      <c r="G2648" s="201">
        <v>0</v>
      </c>
      <c r="H2648" s="201">
        <v>0.5</v>
      </c>
      <c r="I2648" s="201">
        <f t="shared" si="177"/>
        <v>0</v>
      </c>
      <c r="J2648" s="197"/>
    </row>
    <row r="2649" spans="1:10" ht="12.75" customHeight="1">
      <c r="A2649" s="201"/>
      <c r="B2649" s="202"/>
      <c r="C2649" s="201"/>
      <c r="D2649" s="201"/>
      <c r="E2649" s="202"/>
      <c r="F2649" s="204" t="s">
        <v>721</v>
      </c>
      <c r="G2649" s="201">
        <v>0</v>
      </c>
      <c r="H2649" s="201">
        <v>0.5</v>
      </c>
      <c r="I2649" s="201">
        <f t="shared" si="177"/>
        <v>0</v>
      </c>
      <c r="J2649" s="197"/>
    </row>
    <row r="2650" spans="1:10" ht="12.75" customHeight="1">
      <c r="A2650" s="201"/>
      <c r="B2650" s="202"/>
      <c r="C2650" s="201"/>
      <c r="D2650" s="201"/>
      <c r="E2650" s="202"/>
      <c r="F2650" s="204" t="s">
        <v>722</v>
      </c>
      <c r="G2650" s="201">
        <v>0</v>
      </c>
      <c r="H2650" s="201">
        <v>0.25</v>
      </c>
      <c r="I2650" s="201">
        <f t="shared" si="177"/>
        <v>0</v>
      </c>
      <c r="J2650" s="197"/>
    </row>
    <row r="2651" spans="1:10" ht="12.75" customHeight="1">
      <c r="A2651" s="201"/>
      <c r="B2651" s="202"/>
      <c r="C2651" s="201"/>
      <c r="D2651" s="201"/>
      <c r="E2651" s="202"/>
      <c r="F2651" s="204" t="s">
        <v>723</v>
      </c>
      <c r="G2651" s="201">
        <v>460</v>
      </c>
      <c r="H2651" s="201">
        <v>0.01</v>
      </c>
      <c r="I2651" s="201">
        <f t="shared" si="177"/>
        <v>4.6000000000000006E-2</v>
      </c>
      <c r="J2651" s="197"/>
    </row>
    <row r="2652" spans="1:10" ht="12.75" customHeight="1">
      <c r="A2652" s="206"/>
      <c r="B2652" s="206"/>
      <c r="C2652" s="206"/>
      <c r="D2652" s="206"/>
      <c r="E2652" s="206"/>
      <c r="F2652" s="208"/>
      <c r="G2652" s="206"/>
      <c r="H2652" s="206"/>
      <c r="I2652" s="206"/>
      <c r="J2652" s="197"/>
    </row>
    <row r="2653" spans="1:10" ht="12.75" customHeight="1">
      <c r="A2653" s="206"/>
      <c r="B2653" s="206"/>
      <c r="C2653" s="206"/>
      <c r="D2653" s="206"/>
      <c r="E2653" s="206"/>
      <c r="F2653" s="208"/>
      <c r="G2653" s="206"/>
      <c r="H2653" s="206"/>
      <c r="I2653" s="206"/>
      <c r="J2653" s="197"/>
    </row>
    <row r="2654" spans="1:10" ht="12.75" customHeight="1">
      <c r="A2654" s="206"/>
      <c r="B2654" s="206"/>
      <c r="C2654" s="206"/>
      <c r="D2654" s="206"/>
      <c r="E2654" s="206"/>
      <c r="F2654" s="208"/>
      <c r="G2654" s="206"/>
      <c r="H2654" s="206"/>
      <c r="I2654" s="206"/>
      <c r="J2654" s="197"/>
    </row>
    <row r="2655" spans="1:10" ht="12.75" customHeight="1">
      <c r="A2655" s="201">
        <v>72</v>
      </c>
      <c r="B2655" s="202" t="s">
        <v>240</v>
      </c>
      <c r="C2655" s="201" t="s">
        <v>714</v>
      </c>
      <c r="D2655" s="201" t="s">
        <v>733</v>
      </c>
      <c r="E2655" s="209" t="s">
        <v>1158</v>
      </c>
      <c r="F2655" s="203" t="s">
        <v>717</v>
      </c>
      <c r="G2655" s="201">
        <v>0</v>
      </c>
      <c r="H2655" s="201">
        <v>7.5</v>
      </c>
      <c r="I2655" s="201">
        <f t="shared" ref="I2655:I2661" si="178">(G2655*H2655)/100</f>
        <v>0</v>
      </c>
      <c r="J2655" s="197"/>
    </row>
    <row r="2656" spans="1:10" ht="12.75" customHeight="1">
      <c r="A2656" s="201"/>
      <c r="B2656" s="202"/>
      <c r="C2656" s="201"/>
      <c r="D2656" s="201"/>
      <c r="E2656" s="202"/>
      <c r="F2656" s="204" t="s">
        <v>718</v>
      </c>
      <c r="G2656" s="201">
        <v>0</v>
      </c>
      <c r="H2656" s="201">
        <v>0.01</v>
      </c>
      <c r="I2656" s="201">
        <f t="shared" si="178"/>
        <v>0</v>
      </c>
      <c r="J2656" s="197"/>
    </row>
    <row r="2657" spans="1:10" ht="12.75" customHeight="1">
      <c r="A2657" s="201"/>
      <c r="B2657" s="202"/>
      <c r="C2657" s="201"/>
      <c r="D2657" s="201"/>
      <c r="E2657" s="202"/>
      <c r="F2657" s="204" t="s">
        <v>719</v>
      </c>
      <c r="G2657" s="201">
        <v>0</v>
      </c>
      <c r="H2657" s="201">
        <v>7.5</v>
      </c>
      <c r="I2657" s="201">
        <f t="shared" si="178"/>
        <v>0</v>
      </c>
      <c r="J2657" s="197"/>
    </row>
    <row r="2658" spans="1:10" ht="12.75" customHeight="1">
      <c r="A2658" s="201"/>
      <c r="B2658" s="202"/>
      <c r="C2658" s="201"/>
      <c r="D2658" s="201"/>
      <c r="E2658" s="202"/>
      <c r="F2658" s="204" t="s">
        <v>720</v>
      </c>
      <c r="G2658" s="201">
        <v>0</v>
      </c>
      <c r="H2658" s="201">
        <v>0.5</v>
      </c>
      <c r="I2658" s="201">
        <f t="shared" si="178"/>
        <v>0</v>
      </c>
      <c r="J2658" s="197"/>
    </row>
    <row r="2659" spans="1:10" ht="12.75" customHeight="1">
      <c r="A2659" s="201"/>
      <c r="B2659" s="202"/>
      <c r="C2659" s="201"/>
      <c r="D2659" s="201"/>
      <c r="E2659" s="202"/>
      <c r="F2659" s="204" t="s">
        <v>721</v>
      </c>
      <c r="G2659" s="201">
        <v>0</v>
      </c>
      <c r="H2659" s="201">
        <v>0.5</v>
      </c>
      <c r="I2659" s="201">
        <f t="shared" si="178"/>
        <v>0</v>
      </c>
      <c r="J2659" s="197"/>
    </row>
    <row r="2660" spans="1:10" ht="12.75" customHeight="1">
      <c r="A2660" s="201"/>
      <c r="B2660" s="202"/>
      <c r="C2660" s="201"/>
      <c r="D2660" s="201"/>
      <c r="E2660" s="202"/>
      <c r="F2660" s="204" t="s">
        <v>722</v>
      </c>
      <c r="G2660" s="201">
        <v>0</v>
      </c>
      <c r="H2660" s="201">
        <v>0.25</v>
      </c>
      <c r="I2660" s="201">
        <f t="shared" si="178"/>
        <v>0</v>
      </c>
      <c r="J2660" s="197"/>
    </row>
    <row r="2661" spans="1:10" ht="12.75" customHeight="1">
      <c r="A2661" s="201"/>
      <c r="B2661" s="202"/>
      <c r="C2661" s="201"/>
      <c r="D2661" s="201"/>
      <c r="E2661" s="202"/>
      <c r="F2661" s="204" t="s">
        <v>723</v>
      </c>
      <c r="G2661" s="201">
        <v>550</v>
      </c>
      <c r="H2661" s="201">
        <v>0.01</v>
      </c>
      <c r="I2661" s="201">
        <f t="shared" si="178"/>
        <v>5.5E-2</v>
      </c>
      <c r="J2661" s="197"/>
    </row>
    <row r="2662" spans="1:10" ht="12.75" customHeight="1">
      <c r="A2662" s="206"/>
      <c r="B2662" s="206"/>
      <c r="C2662" s="206"/>
      <c r="D2662" s="206"/>
      <c r="E2662" s="206"/>
      <c r="F2662" s="208"/>
      <c r="G2662" s="206"/>
      <c r="H2662" s="206"/>
      <c r="I2662" s="206"/>
      <c r="J2662" s="197"/>
    </row>
    <row r="2663" spans="1:10" ht="12.75" customHeight="1">
      <c r="A2663" s="206"/>
      <c r="B2663" s="206"/>
      <c r="C2663" s="206"/>
      <c r="D2663" s="206"/>
      <c r="E2663" s="206"/>
      <c r="F2663" s="208"/>
      <c r="G2663" s="206"/>
      <c r="H2663" s="206"/>
      <c r="I2663" s="206"/>
      <c r="J2663" s="197"/>
    </row>
    <row r="2664" spans="1:10" ht="12.75" customHeight="1">
      <c r="A2664" s="201">
        <v>73</v>
      </c>
      <c r="B2664" s="202" t="s">
        <v>240</v>
      </c>
      <c r="C2664" s="201" t="s">
        <v>714</v>
      </c>
      <c r="D2664" s="201" t="s">
        <v>733</v>
      </c>
      <c r="E2664" s="209" t="s">
        <v>1159</v>
      </c>
      <c r="F2664" s="203" t="s">
        <v>717</v>
      </c>
      <c r="G2664" s="201">
        <v>0</v>
      </c>
      <c r="H2664" s="201">
        <v>7.5</v>
      </c>
      <c r="I2664" s="201">
        <f t="shared" ref="I2664:I2670" si="179">(G2664*H2664)/100</f>
        <v>0</v>
      </c>
      <c r="J2664" s="197"/>
    </row>
    <row r="2665" spans="1:10" ht="12.75" customHeight="1">
      <c r="A2665" s="201"/>
      <c r="B2665" s="202"/>
      <c r="C2665" s="201"/>
      <c r="D2665" s="201"/>
      <c r="E2665" s="202"/>
      <c r="F2665" s="204" t="s">
        <v>718</v>
      </c>
      <c r="G2665" s="201">
        <v>0</v>
      </c>
      <c r="H2665" s="201">
        <v>0.01</v>
      </c>
      <c r="I2665" s="201">
        <f t="shared" si="179"/>
        <v>0</v>
      </c>
      <c r="J2665" s="197"/>
    </row>
    <row r="2666" spans="1:10" ht="12.75" customHeight="1">
      <c r="A2666" s="201"/>
      <c r="B2666" s="202"/>
      <c r="C2666" s="201"/>
      <c r="D2666" s="201"/>
      <c r="E2666" s="202"/>
      <c r="F2666" s="204" t="s">
        <v>719</v>
      </c>
      <c r="G2666" s="201">
        <v>0</v>
      </c>
      <c r="H2666" s="201">
        <v>7.5</v>
      </c>
      <c r="I2666" s="201">
        <f t="shared" si="179"/>
        <v>0</v>
      </c>
      <c r="J2666" s="197"/>
    </row>
    <row r="2667" spans="1:10" ht="12.75" customHeight="1">
      <c r="A2667" s="201"/>
      <c r="B2667" s="202"/>
      <c r="C2667" s="201"/>
      <c r="D2667" s="201"/>
      <c r="E2667" s="202"/>
      <c r="F2667" s="204" t="s">
        <v>720</v>
      </c>
      <c r="G2667" s="201">
        <v>0</v>
      </c>
      <c r="H2667" s="201">
        <v>0.5</v>
      </c>
      <c r="I2667" s="201">
        <f t="shared" si="179"/>
        <v>0</v>
      </c>
      <c r="J2667" s="197"/>
    </row>
    <row r="2668" spans="1:10" ht="12.75" customHeight="1">
      <c r="A2668" s="201"/>
      <c r="B2668" s="202"/>
      <c r="C2668" s="201"/>
      <c r="D2668" s="201"/>
      <c r="E2668" s="202"/>
      <c r="F2668" s="204" t="s">
        <v>721</v>
      </c>
      <c r="G2668" s="201">
        <v>0</v>
      </c>
      <c r="H2668" s="201">
        <v>0.5</v>
      </c>
      <c r="I2668" s="201">
        <f t="shared" si="179"/>
        <v>0</v>
      </c>
      <c r="J2668" s="197"/>
    </row>
    <row r="2669" spans="1:10" ht="12.75" customHeight="1">
      <c r="A2669" s="201"/>
      <c r="B2669" s="202"/>
      <c r="C2669" s="201"/>
      <c r="D2669" s="201"/>
      <c r="E2669" s="202"/>
      <c r="F2669" s="204" t="s">
        <v>722</v>
      </c>
      <c r="G2669" s="201">
        <v>0</v>
      </c>
      <c r="H2669" s="201">
        <v>0.25</v>
      </c>
      <c r="I2669" s="201">
        <f t="shared" si="179"/>
        <v>0</v>
      </c>
      <c r="J2669" s="197"/>
    </row>
    <row r="2670" spans="1:10" ht="12.75" customHeight="1">
      <c r="A2670" s="201"/>
      <c r="B2670" s="202"/>
      <c r="C2670" s="201"/>
      <c r="D2670" s="201"/>
      <c r="E2670" s="202"/>
      <c r="F2670" s="204" t="s">
        <v>723</v>
      </c>
      <c r="G2670" s="201">
        <v>550</v>
      </c>
      <c r="H2670" s="201">
        <v>0.01</v>
      </c>
      <c r="I2670" s="201">
        <f t="shared" si="179"/>
        <v>5.5E-2</v>
      </c>
      <c r="J2670" s="197"/>
    </row>
    <row r="2671" spans="1:10" ht="12.75" customHeight="1">
      <c r="A2671" s="206"/>
      <c r="B2671" s="206"/>
      <c r="C2671" s="206"/>
      <c r="D2671" s="206"/>
      <c r="E2671" s="206"/>
      <c r="F2671" s="208"/>
      <c r="G2671" s="206"/>
      <c r="H2671" s="206"/>
      <c r="I2671" s="206"/>
      <c r="J2671" s="197"/>
    </row>
    <row r="2672" spans="1:10" ht="12.75" customHeight="1">
      <c r="A2672" s="206"/>
      <c r="B2672" s="206"/>
      <c r="C2672" s="206"/>
      <c r="D2672" s="206"/>
      <c r="E2672" s="206"/>
      <c r="F2672" s="208"/>
      <c r="G2672" s="206"/>
      <c r="H2672" s="206"/>
      <c r="I2672" s="206"/>
      <c r="J2672" s="197"/>
    </row>
    <row r="2673" spans="1:10" ht="12.75" customHeight="1">
      <c r="A2673" s="201">
        <v>74</v>
      </c>
      <c r="B2673" s="202" t="s">
        <v>240</v>
      </c>
      <c r="C2673" s="201" t="s">
        <v>714</v>
      </c>
      <c r="D2673" s="201" t="s">
        <v>733</v>
      </c>
      <c r="E2673" s="209" t="s">
        <v>1160</v>
      </c>
      <c r="F2673" s="203" t="s">
        <v>717</v>
      </c>
      <c r="G2673" s="201">
        <v>0</v>
      </c>
      <c r="H2673" s="201">
        <v>7.5</v>
      </c>
      <c r="I2673" s="201">
        <f t="shared" ref="I2673:I2679" si="180">(G2673*H2673)/100</f>
        <v>0</v>
      </c>
      <c r="J2673" s="197"/>
    </row>
    <row r="2674" spans="1:10" ht="12.75" customHeight="1">
      <c r="A2674" s="201"/>
      <c r="B2674" s="202"/>
      <c r="C2674" s="201"/>
      <c r="D2674" s="201"/>
      <c r="E2674" s="202"/>
      <c r="F2674" s="204" t="s">
        <v>718</v>
      </c>
      <c r="G2674" s="201">
        <v>0</v>
      </c>
      <c r="H2674" s="201">
        <v>0.01</v>
      </c>
      <c r="I2674" s="201">
        <f t="shared" si="180"/>
        <v>0</v>
      </c>
      <c r="J2674" s="197"/>
    </row>
    <row r="2675" spans="1:10" ht="12.75" customHeight="1">
      <c r="A2675" s="201"/>
      <c r="B2675" s="202"/>
      <c r="C2675" s="201"/>
      <c r="D2675" s="201"/>
      <c r="E2675" s="202"/>
      <c r="F2675" s="204" t="s">
        <v>719</v>
      </c>
      <c r="G2675" s="201">
        <v>0</v>
      </c>
      <c r="H2675" s="201">
        <v>7.5</v>
      </c>
      <c r="I2675" s="201">
        <f t="shared" si="180"/>
        <v>0</v>
      </c>
      <c r="J2675" s="197"/>
    </row>
    <row r="2676" spans="1:10" ht="12.75" customHeight="1">
      <c r="A2676" s="201"/>
      <c r="B2676" s="202"/>
      <c r="C2676" s="201"/>
      <c r="D2676" s="201"/>
      <c r="E2676" s="202"/>
      <c r="F2676" s="204" t="s">
        <v>720</v>
      </c>
      <c r="G2676" s="201">
        <v>0</v>
      </c>
      <c r="H2676" s="201">
        <v>0.5</v>
      </c>
      <c r="I2676" s="201">
        <f t="shared" si="180"/>
        <v>0</v>
      </c>
      <c r="J2676" s="197"/>
    </row>
    <row r="2677" spans="1:10" ht="12.75" customHeight="1">
      <c r="A2677" s="201"/>
      <c r="B2677" s="202"/>
      <c r="C2677" s="201"/>
      <c r="D2677" s="201"/>
      <c r="E2677" s="202"/>
      <c r="F2677" s="204" t="s">
        <v>721</v>
      </c>
      <c r="G2677" s="201">
        <v>0</v>
      </c>
      <c r="H2677" s="201">
        <v>0.5</v>
      </c>
      <c r="I2677" s="201">
        <f t="shared" si="180"/>
        <v>0</v>
      </c>
      <c r="J2677" s="197"/>
    </row>
    <row r="2678" spans="1:10" ht="12.75" customHeight="1">
      <c r="A2678" s="201"/>
      <c r="B2678" s="202"/>
      <c r="C2678" s="201"/>
      <c r="D2678" s="201"/>
      <c r="E2678" s="202"/>
      <c r="F2678" s="204" t="s">
        <v>722</v>
      </c>
      <c r="G2678" s="201">
        <v>0</v>
      </c>
      <c r="H2678" s="201">
        <v>0.25</v>
      </c>
      <c r="I2678" s="201">
        <f t="shared" si="180"/>
        <v>0</v>
      </c>
      <c r="J2678" s="197"/>
    </row>
    <row r="2679" spans="1:10" ht="12.75" customHeight="1">
      <c r="A2679" s="201"/>
      <c r="B2679" s="202"/>
      <c r="C2679" s="201"/>
      <c r="D2679" s="201"/>
      <c r="E2679" s="202"/>
      <c r="F2679" s="204" t="s">
        <v>723</v>
      </c>
      <c r="G2679" s="201">
        <v>550</v>
      </c>
      <c r="H2679" s="201">
        <v>0.01</v>
      </c>
      <c r="I2679" s="201">
        <f t="shared" si="180"/>
        <v>5.5E-2</v>
      </c>
      <c r="J2679" s="197"/>
    </row>
    <row r="2680" spans="1:10" ht="12.75" customHeight="1">
      <c r="A2680" s="206"/>
      <c r="B2680" s="206"/>
      <c r="C2680" s="206"/>
      <c r="D2680" s="206"/>
      <c r="E2680" s="206"/>
      <c r="F2680" s="208"/>
      <c r="G2680" s="206"/>
      <c r="H2680" s="206"/>
      <c r="I2680" s="206"/>
      <c r="J2680" s="197"/>
    </row>
    <row r="2681" spans="1:10" ht="12.75" customHeight="1">
      <c r="A2681" s="206"/>
      <c r="B2681" s="206"/>
      <c r="C2681" s="206"/>
      <c r="D2681" s="206"/>
      <c r="E2681" s="206"/>
      <c r="F2681" s="208"/>
      <c r="G2681" s="206"/>
      <c r="H2681" s="206"/>
      <c r="I2681" s="206"/>
      <c r="J2681" s="197"/>
    </row>
    <row r="2682" spans="1:10" ht="12.75" customHeight="1">
      <c r="A2682" s="201">
        <v>75</v>
      </c>
      <c r="B2682" s="202" t="s">
        <v>240</v>
      </c>
      <c r="C2682" s="201" t="s">
        <v>714</v>
      </c>
      <c r="D2682" s="201" t="s">
        <v>733</v>
      </c>
      <c r="E2682" s="210" t="s">
        <v>1161</v>
      </c>
      <c r="F2682" s="203" t="s">
        <v>717</v>
      </c>
      <c r="G2682" s="201">
        <v>0</v>
      </c>
      <c r="H2682" s="201">
        <v>7.5</v>
      </c>
      <c r="I2682" s="201">
        <f t="shared" ref="I2682:I2688" si="181">(G2682*H2682)/100</f>
        <v>0</v>
      </c>
      <c r="J2682" s="197"/>
    </row>
    <row r="2683" spans="1:10" ht="12.75" customHeight="1">
      <c r="A2683" s="201"/>
      <c r="B2683" s="202"/>
      <c r="C2683" s="201"/>
      <c r="D2683" s="201"/>
      <c r="E2683" s="202"/>
      <c r="F2683" s="204" t="s">
        <v>718</v>
      </c>
      <c r="G2683" s="201">
        <v>0</v>
      </c>
      <c r="H2683" s="201">
        <v>0.01</v>
      </c>
      <c r="I2683" s="201">
        <f t="shared" si="181"/>
        <v>0</v>
      </c>
      <c r="J2683" s="197"/>
    </row>
    <row r="2684" spans="1:10" ht="12.75" customHeight="1">
      <c r="A2684" s="201"/>
      <c r="B2684" s="202"/>
      <c r="C2684" s="201"/>
      <c r="D2684" s="201"/>
      <c r="E2684" s="202"/>
      <c r="F2684" s="204" t="s">
        <v>719</v>
      </c>
      <c r="G2684" s="201">
        <v>0</v>
      </c>
      <c r="H2684" s="201">
        <v>7.5</v>
      </c>
      <c r="I2684" s="201">
        <f t="shared" si="181"/>
        <v>0</v>
      </c>
      <c r="J2684" s="197"/>
    </row>
    <row r="2685" spans="1:10" ht="12.75" customHeight="1">
      <c r="A2685" s="201"/>
      <c r="B2685" s="202"/>
      <c r="C2685" s="201"/>
      <c r="D2685" s="201"/>
      <c r="E2685" s="202"/>
      <c r="F2685" s="204" t="s">
        <v>720</v>
      </c>
      <c r="G2685" s="201">
        <v>0</v>
      </c>
      <c r="H2685" s="201">
        <v>0.5</v>
      </c>
      <c r="I2685" s="201">
        <f t="shared" si="181"/>
        <v>0</v>
      </c>
      <c r="J2685" s="197"/>
    </row>
    <row r="2686" spans="1:10" ht="12.75" customHeight="1">
      <c r="A2686" s="201"/>
      <c r="B2686" s="202"/>
      <c r="C2686" s="201"/>
      <c r="D2686" s="201"/>
      <c r="E2686" s="202"/>
      <c r="F2686" s="204" t="s">
        <v>721</v>
      </c>
      <c r="G2686" s="201">
        <v>0</v>
      </c>
      <c r="H2686" s="201">
        <v>0.5</v>
      </c>
      <c r="I2686" s="201">
        <f t="shared" si="181"/>
        <v>0</v>
      </c>
      <c r="J2686" s="197"/>
    </row>
    <row r="2687" spans="1:10" ht="12.75" customHeight="1">
      <c r="A2687" s="201"/>
      <c r="B2687" s="202"/>
      <c r="C2687" s="201"/>
      <c r="D2687" s="201"/>
      <c r="E2687" s="202"/>
      <c r="F2687" s="204" t="s">
        <v>722</v>
      </c>
      <c r="G2687" s="201">
        <v>0</v>
      </c>
      <c r="H2687" s="201">
        <v>0.25</v>
      </c>
      <c r="I2687" s="201">
        <f t="shared" si="181"/>
        <v>0</v>
      </c>
      <c r="J2687" s="197"/>
    </row>
    <row r="2688" spans="1:10" ht="12.75" customHeight="1">
      <c r="A2688" s="201"/>
      <c r="B2688" s="202"/>
      <c r="C2688" s="201"/>
      <c r="D2688" s="201"/>
      <c r="E2688" s="202"/>
      <c r="F2688" s="204" t="s">
        <v>723</v>
      </c>
      <c r="G2688" s="201">
        <v>7900</v>
      </c>
      <c r="H2688" s="201">
        <v>0.01</v>
      </c>
      <c r="I2688" s="201">
        <f t="shared" si="181"/>
        <v>0.79</v>
      </c>
      <c r="J2688" s="197"/>
    </row>
    <row r="2689" spans="1:10" ht="12.75" customHeight="1">
      <c r="A2689" s="206"/>
      <c r="B2689" s="206"/>
      <c r="C2689" s="206"/>
      <c r="D2689" s="206"/>
      <c r="E2689" s="206"/>
      <c r="F2689" s="208"/>
      <c r="G2689" s="206"/>
      <c r="H2689" s="206"/>
      <c r="I2689" s="206"/>
      <c r="J2689" s="197"/>
    </row>
    <row r="2690" spans="1:10" ht="12.75" customHeight="1">
      <c r="A2690" s="206"/>
      <c r="B2690" s="206"/>
      <c r="C2690" s="206"/>
      <c r="D2690" s="206"/>
      <c r="E2690" s="206"/>
      <c r="F2690" s="208"/>
      <c r="G2690" s="206"/>
      <c r="H2690" s="206"/>
      <c r="I2690" s="206"/>
      <c r="J2690" s="197"/>
    </row>
    <row r="2691" spans="1:10" ht="12.75" customHeight="1">
      <c r="A2691" s="201">
        <v>76</v>
      </c>
      <c r="B2691" s="202" t="s">
        <v>240</v>
      </c>
      <c r="C2691" s="201" t="s">
        <v>714</v>
      </c>
      <c r="D2691" s="201" t="s">
        <v>733</v>
      </c>
      <c r="E2691" s="209" t="s">
        <v>1162</v>
      </c>
      <c r="F2691" s="203" t="s">
        <v>717</v>
      </c>
      <c r="G2691" s="201">
        <v>0</v>
      </c>
      <c r="H2691" s="201">
        <v>7.5</v>
      </c>
      <c r="I2691" s="201">
        <f t="shared" ref="I2691:I2697" si="182">(G2691*H2691)/100</f>
        <v>0</v>
      </c>
      <c r="J2691" s="197"/>
    </row>
    <row r="2692" spans="1:10" ht="12.75" customHeight="1">
      <c r="A2692" s="201"/>
      <c r="B2692" s="202"/>
      <c r="C2692" s="201"/>
      <c r="D2692" s="201"/>
      <c r="E2692" s="202"/>
      <c r="F2692" s="204" t="s">
        <v>718</v>
      </c>
      <c r="G2692" s="201">
        <v>0</v>
      </c>
      <c r="H2692" s="201">
        <v>0.01</v>
      </c>
      <c r="I2692" s="201">
        <f t="shared" si="182"/>
        <v>0</v>
      </c>
      <c r="J2692" s="197"/>
    </row>
    <row r="2693" spans="1:10" ht="12.75" customHeight="1">
      <c r="A2693" s="201"/>
      <c r="B2693" s="202"/>
      <c r="C2693" s="201"/>
      <c r="D2693" s="201"/>
      <c r="E2693" s="202"/>
      <c r="F2693" s="204" t="s">
        <v>719</v>
      </c>
      <c r="G2693" s="201">
        <v>0</v>
      </c>
      <c r="H2693" s="201">
        <v>7.5</v>
      </c>
      <c r="I2693" s="201">
        <f t="shared" si="182"/>
        <v>0</v>
      </c>
      <c r="J2693" s="197"/>
    </row>
    <row r="2694" spans="1:10" ht="12.75" customHeight="1">
      <c r="A2694" s="201"/>
      <c r="B2694" s="202"/>
      <c r="C2694" s="201"/>
      <c r="D2694" s="201"/>
      <c r="E2694" s="202"/>
      <c r="F2694" s="204" t="s">
        <v>720</v>
      </c>
      <c r="G2694" s="201">
        <v>0</v>
      </c>
      <c r="H2694" s="201">
        <v>0.5</v>
      </c>
      <c r="I2694" s="201">
        <f t="shared" si="182"/>
        <v>0</v>
      </c>
      <c r="J2694" s="197"/>
    </row>
    <row r="2695" spans="1:10" ht="12.75" customHeight="1">
      <c r="A2695" s="201"/>
      <c r="B2695" s="202"/>
      <c r="C2695" s="201"/>
      <c r="D2695" s="201"/>
      <c r="E2695" s="202"/>
      <c r="F2695" s="204" t="s">
        <v>721</v>
      </c>
      <c r="G2695" s="201">
        <v>0</v>
      </c>
      <c r="H2695" s="201">
        <v>0.5</v>
      </c>
      <c r="I2695" s="201">
        <f t="shared" si="182"/>
        <v>0</v>
      </c>
      <c r="J2695" s="197"/>
    </row>
    <row r="2696" spans="1:10" ht="12.75" customHeight="1">
      <c r="A2696" s="201"/>
      <c r="B2696" s="202"/>
      <c r="C2696" s="201"/>
      <c r="D2696" s="201"/>
      <c r="E2696" s="202"/>
      <c r="F2696" s="204" t="s">
        <v>722</v>
      </c>
      <c r="G2696" s="201">
        <v>0</v>
      </c>
      <c r="H2696" s="201">
        <v>0.25</v>
      </c>
      <c r="I2696" s="201">
        <f t="shared" si="182"/>
        <v>0</v>
      </c>
      <c r="J2696" s="197"/>
    </row>
    <row r="2697" spans="1:10" ht="12.75" customHeight="1">
      <c r="A2697" s="201"/>
      <c r="B2697" s="202"/>
      <c r="C2697" s="201"/>
      <c r="D2697" s="201"/>
      <c r="E2697" s="202"/>
      <c r="F2697" s="204" t="s">
        <v>723</v>
      </c>
      <c r="G2697" s="201">
        <v>480</v>
      </c>
      <c r="H2697" s="201">
        <v>0.01</v>
      </c>
      <c r="I2697" s="201">
        <f t="shared" si="182"/>
        <v>4.8000000000000001E-2</v>
      </c>
      <c r="J2697" s="197"/>
    </row>
    <row r="2698" spans="1:10" ht="12.75" customHeight="1">
      <c r="A2698" s="206"/>
      <c r="B2698" s="206"/>
      <c r="C2698" s="206"/>
      <c r="D2698" s="206"/>
      <c r="E2698" s="206"/>
      <c r="F2698" s="208"/>
      <c r="G2698" s="206"/>
      <c r="H2698" s="206"/>
      <c r="I2698" s="206"/>
      <c r="J2698" s="197"/>
    </row>
    <row r="2699" spans="1:10" ht="12.75" customHeight="1">
      <c r="A2699" s="206"/>
      <c r="B2699" s="206"/>
      <c r="C2699" s="206"/>
      <c r="D2699" s="206"/>
      <c r="E2699" s="206"/>
      <c r="F2699" s="208"/>
      <c r="G2699" s="206"/>
      <c r="H2699" s="206"/>
      <c r="I2699" s="206"/>
      <c r="J2699" s="197"/>
    </row>
    <row r="2700" spans="1:10" ht="12.75" customHeight="1">
      <c r="A2700" s="206"/>
      <c r="B2700" s="206"/>
      <c r="C2700" s="206"/>
      <c r="D2700" s="206"/>
      <c r="E2700" s="206"/>
      <c r="F2700" s="208"/>
      <c r="G2700" s="206"/>
      <c r="H2700" s="206"/>
      <c r="I2700" s="206"/>
      <c r="J2700" s="197"/>
    </row>
    <row r="2701" spans="1:10" ht="12.75" customHeight="1">
      <c r="A2701" s="206"/>
      <c r="B2701" s="206"/>
      <c r="C2701" s="206"/>
      <c r="D2701" s="206"/>
      <c r="E2701" s="206"/>
      <c r="F2701" s="208"/>
      <c r="G2701" s="206"/>
      <c r="H2701" s="206"/>
      <c r="I2701" s="206"/>
      <c r="J2701" s="197"/>
    </row>
    <row r="2702" spans="1:10" ht="12.75" customHeight="1">
      <c r="A2702" s="201">
        <v>77</v>
      </c>
      <c r="B2702" s="202" t="s">
        <v>240</v>
      </c>
      <c r="C2702" s="201" t="s">
        <v>714</v>
      </c>
      <c r="D2702" s="201" t="s">
        <v>733</v>
      </c>
      <c r="E2702" s="209" t="s">
        <v>1163</v>
      </c>
      <c r="F2702" s="203" t="s">
        <v>717</v>
      </c>
      <c r="G2702" s="201">
        <v>0</v>
      </c>
      <c r="H2702" s="201">
        <v>7.5</v>
      </c>
      <c r="I2702" s="201">
        <f t="shared" ref="I2702:I2708" si="183">(G2702*H2702)/100</f>
        <v>0</v>
      </c>
      <c r="J2702" s="197"/>
    </row>
    <row r="2703" spans="1:10" ht="12.75" customHeight="1">
      <c r="A2703" s="201"/>
      <c r="B2703" s="202"/>
      <c r="C2703" s="201"/>
      <c r="D2703" s="201"/>
      <c r="E2703" s="202"/>
      <c r="F2703" s="204" t="s">
        <v>718</v>
      </c>
      <c r="G2703" s="201">
        <v>0</v>
      </c>
      <c r="H2703" s="201">
        <v>0.01</v>
      </c>
      <c r="I2703" s="201">
        <f t="shared" si="183"/>
        <v>0</v>
      </c>
      <c r="J2703" s="197"/>
    </row>
    <row r="2704" spans="1:10" ht="12.75" customHeight="1">
      <c r="A2704" s="201"/>
      <c r="B2704" s="202"/>
      <c r="C2704" s="201"/>
      <c r="D2704" s="201"/>
      <c r="E2704" s="202"/>
      <c r="F2704" s="204" t="s">
        <v>719</v>
      </c>
      <c r="G2704" s="201">
        <v>0</v>
      </c>
      <c r="H2704" s="201">
        <v>7.5</v>
      </c>
      <c r="I2704" s="201">
        <f t="shared" si="183"/>
        <v>0</v>
      </c>
      <c r="J2704" s="197"/>
    </row>
    <row r="2705" spans="1:10" ht="12.75" customHeight="1">
      <c r="A2705" s="201"/>
      <c r="B2705" s="202"/>
      <c r="C2705" s="201"/>
      <c r="D2705" s="201"/>
      <c r="E2705" s="202"/>
      <c r="F2705" s="204" t="s">
        <v>720</v>
      </c>
      <c r="G2705" s="201">
        <v>0</v>
      </c>
      <c r="H2705" s="201">
        <v>0.5</v>
      </c>
      <c r="I2705" s="201">
        <f t="shared" si="183"/>
        <v>0</v>
      </c>
      <c r="J2705" s="197"/>
    </row>
    <row r="2706" spans="1:10" ht="12.75" customHeight="1">
      <c r="A2706" s="201"/>
      <c r="B2706" s="202"/>
      <c r="C2706" s="201"/>
      <c r="D2706" s="201"/>
      <c r="E2706" s="202"/>
      <c r="F2706" s="204" t="s">
        <v>721</v>
      </c>
      <c r="G2706" s="201">
        <v>0</v>
      </c>
      <c r="H2706" s="201">
        <v>0.5</v>
      </c>
      <c r="I2706" s="201">
        <f t="shared" si="183"/>
        <v>0</v>
      </c>
      <c r="J2706" s="197"/>
    </row>
    <row r="2707" spans="1:10" ht="12.75" customHeight="1">
      <c r="A2707" s="201"/>
      <c r="B2707" s="202"/>
      <c r="C2707" s="201"/>
      <c r="D2707" s="201"/>
      <c r="E2707" s="202"/>
      <c r="F2707" s="204" t="s">
        <v>722</v>
      </c>
      <c r="G2707" s="201">
        <v>0</v>
      </c>
      <c r="H2707" s="201">
        <v>0.25</v>
      </c>
      <c r="I2707" s="201">
        <f t="shared" si="183"/>
        <v>0</v>
      </c>
      <c r="J2707" s="197"/>
    </row>
    <row r="2708" spans="1:10" ht="12.75" customHeight="1">
      <c r="A2708" s="201"/>
      <c r="B2708" s="202"/>
      <c r="C2708" s="201"/>
      <c r="D2708" s="201"/>
      <c r="E2708" s="202"/>
      <c r="F2708" s="204" t="s">
        <v>723</v>
      </c>
      <c r="G2708" s="201">
        <v>550</v>
      </c>
      <c r="H2708" s="201">
        <v>0.01</v>
      </c>
      <c r="I2708" s="201">
        <f t="shared" si="183"/>
        <v>5.5E-2</v>
      </c>
      <c r="J2708" s="197"/>
    </row>
    <row r="2709" spans="1:10" ht="12.75" customHeight="1">
      <c r="A2709" s="206"/>
      <c r="B2709" s="206"/>
      <c r="C2709" s="206"/>
      <c r="D2709" s="206"/>
      <c r="E2709" s="206"/>
      <c r="F2709" s="208"/>
      <c r="G2709" s="206"/>
      <c r="H2709" s="206"/>
      <c r="I2709" s="206"/>
      <c r="J2709" s="197"/>
    </row>
    <row r="2710" spans="1:10" ht="12.75" customHeight="1">
      <c r="A2710" s="206"/>
      <c r="B2710" s="206"/>
      <c r="C2710" s="206"/>
      <c r="D2710" s="206"/>
      <c r="E2710" s="206"/>
      <c r="F2710" s="208"/>
      <c r="G2710" s="206"/>
      <c r="H2710" s="206"/>
      <c r="I2710" s="206"/>
      <c r="J2710" s="197"/>
    </row>
    <row r="2711" spans="1:10" ht="12.75" customHeight="1">
      <c r="A2711" s="201">
        <v>78</v>
      </c>
      <c r="B2711" s="202" t="s">
        <v>240</v>
      </c>
      <c r="C2711" s="201" t="s">
        <v>714</v>
      </c>
      <c r="D2711" s="201" t="s">
        <v>733</v>
      </c>
      <c r="E2711" s="209" t="s">
        <v>1164</v>
      </c>
      <c r="F2711" s="203" t="s">
        <v>717</v>
      </c>
      <c r="G2711" s="201">
        <v>0</v>
      </c>
      <c r="H2711" s="201">
        <v>7.5</v>
      </c>
      <c r="I2711" s="201">
        <f t="shared" ref="I2711:I2717" si="184">(G2711*H2711)/100</f>
        <v>0</v>
      </c>
      <c r="J2711" s="197"/>
    </row>
    <row r="2712" spans="1:10" ht="12.75" customHeight="1">
      <c r="A2712" s="201"/>
      <c r="B2712" s="202"/>
      <c r="C2712" s="201"/>
      <c r="D2712" s="201"/>
      <c r="E2712" s="202"/>
      <c r="F2712" s="204" t="s">
        <v>718</v>
      </c>
      <c r="G2712" s="201">
        <v>0</v>
      </c>
      <c r="H2712" s="201">
        <v>0.01</v>
      </c>
      <c r="I2712" s="201">
        <f t="shared" si="184"/>
        <v>0</v>
      </c>
      <c r="J2712" s="197"/>
    </row>
    <row r="2713" spans="1:10" ht="12.75" customHeight="1">
      <c r="A2713" s="201"/>
      <c r="B2713" s="202"/>
      <c r="C2713" s="201"/>
      <c r="D2713" s="201"/>
      <c r="E2713" s="202"/>
      <c r="F2713" s="204" t="s">
        <v>719</v>
      </c>
      <c r="G2713" s="201">
        <v>0</v>
      </c>
      <c r="H2713" s="201">
        <v>7.5</v>
      </c>
      <c r="I2713" s="201">
        <f t="shared" si="184"/>
        <v>0</v>
      </c>
      <c r="J2713" s="197"/>
    </row>
    <row r="2714" spans="1:10" ht="12.75" customHeight="1">
      <c r="A2714" s="201"/>
      <c r="B2714" s="202"/>
      <c r="C2714" s="201"/>
      <c r="D2714" s="201"/>
      <c r="E2714" s="202"/>
      <c r="F2714" s="204" t="s">
        <v>720</v>
      </c>
      <c r="G2714" s="201">
        <v>0</v>
      </c>
      <c r="H2714" s="201">
        <v>0.5</v>
      </c>
      <c r="I2714" s="201">
        <f t="shared" si="184"/>
        <v>0</v>
      </c>
      <c r="J2714" s="197"/>
    </row>
    <row r="2715" spans="1:10" ht="12.75" customHeight="1">
      <c r="A2715" s="201"/>
      <c r="B2715" s="202"/>
      <c r="C2715" s="201"/>
      <c r="D2715" s="201"/>
      <c r="E2715" s="202"/>
      <c r="F2715" s="204" t="s">
        <v>721</v>
      </c>
      <c r="G2715" s="201">
        <v>0</v>
      </c>
      <c r="H2715" s="201">
        <v>0.5</v>
      </c>
      <c r="I2715" s="201">
        <f t="shared" si="184"/>
        <v>0</v>
      </c>
      <c r="J2715" s="197"/>
    </row>
    <row r="2716" spans="1:10" ht="12.75" customHeight="1">
      <c r="A2716" s="201"/>
      <c r="B2716" s="202"/>
      <c r="C2716" s="201"/>
      <c r="D2716" s="201"/>
      <c r="E2716" s="202"/>
      <c r="F2716" s="204" t="s">
        <v>722</v>
      </c>
      <c r="G2716" s="201">
        <v>0</v>
      </c>
      <c r="H2716" s="201">
        <v>0.25</v>
      </c>
      <c r="I2716" s="201">
        <f t="shared" si="184"/>
        <v>0</v>
      </c>
      <c r="J2716" s="197"/>
    </row>
    <row r="2717" spans="1:10" ht="12.75" customHeight="1">
      <c r="A2717" s="201"/>
      <c r="B2717" s="202"/>
      <c r="C2717" s="201"/>
      <c r="D2717" s="201"/>
      <c r="E2717" s="202"/>
      <c r="F2717" s="204" t="s">
        <v>723</v>
      </c>
      <c r="G2717" s="201">
        <v>450</v>
      </c>
      <c r="H2717" s="201">
        <v>0.01</v>
      </c>
      <c r="I2717" s="201">
        <f t="shared" si="184"/>
        <v>4.4999999999999998E-2</v>
      </c>
      <c r="J2717" s="197"/>
    </row>
    <row r="2718" spans="1:10" ht="12.75" customHeight="1">
      <c r="A2718" s="206"/>
      <c r="B2718" s="206"/>
      <c r="C2718" s="206"/>
      <c r="D2718" s="206"/>
      <c r="E2718" s="206"/>
      <c r="F2718" s="208"/>
      <c r="G2718" s="206"/>
      <c r="H2718" s="206"/>
      <c r="I2718" s="206"/>
      <c r="J2718" s="197"/>
    </row>
    <row r="2719" spans="1:10" ht="12.75" customHeight="1">
      <c r="A2719" s="206"/>
      <c r="B2719" s="206"/>
      <c r="C2719" s="206"/>
      <c r="D2719" s="206"/>
      <c r="E2719" s="206"/>
      <c r="F2719" s="208"/>
      <c r="G2719" s="206"/>
      <c r="H2719" s="206"/>
      <c r="I2719" s="206"/>
      <c r="J2719" s="197"/>
    </row>
    <row r="2720" spans="1:10" ht="12.75" customHeight="1">
      <c r="A2720" s="201">
        <v>79</v>
      </c>
      <c r="B2720" s="202" t="s">
        <v>240</v>
      </c>
      <c r="C2720" s="201" t="s">
        <v>714</v>
      </c>
      <c r="D2720" s="201" t="s">
        <v>733</v>
      </c>
      <c r="E2720" s="209" t="s">
        <v>1165</v>
      </c>
      <c r="F2720" s="203" t="s">
        <v>717</v>
      </c>
      <c r="G2720" s="201">
        <v>0</v>
      </c>
      <c r="H2720" s="201">
        <v>7.5</v>
      </c>
      <c r="I2720" s="201">
        <f t="shared" ref="I2720:I2726" si="185">(G2720*H2720)/100</f>
        <v>0</v>
      </c>
      <c r="J2720" s="197"/>
    </row>
    <row r="2721" spans="1:10" ht="12.75" customHeight="1">
      <c r="A2721" s="201"/>
      <c r="B2721" s="202"/>
      <c r="C2721" s="201"/>
      <c r="D2721" s="201"/>
      <c r="E2721" s="202"/>
      <c r="F2721" s="204" t="s">
        <v>718</v>
      </c>
      <c r="G2721" s="201">
        <v>0</v>
      </c>
      <c r="H2721" s="201">
        <v>0.01</v>
      </c>
      <c r="I2721" s="201">
        <f t="shared" si="185"/>
        <v>0</v>
      </c>
      <c r="J2721" s="197"/>
    </row>
    <row r="2722" spans="1:10" ht="12.75" customHeight="1">
      <c r="A2722" s="201"/>
      <c r="B2722" s="202"/>
      <c r="C2722" s="201"/>
      <c r="D2722" s="201"/>
      <c r="E2722" s="202"/>
      <c r="F2722" s="204" t="s">
        <v>719</v>
      </c>
      <c r="G2722" s="201">
        <v>0</v>
      </c>
      <c r="H2722" s="201">
        <v>7.5</v>
      </c>
      <c r="I2722" s="201">
        <f t="shared" si="185"/>
        <v>0</v>
      </c>
      <c r="J2722" s="197"/>
    </row>
    <row r="2723" spans="1:10" ht="12.75" customHeight="1">
      <c r="A2723" s="201"/>
      <c r="B2723" s="202"/>
      <c r="C2723" s="201"/>
      <c r="D2723" s="201"/>
      <c r="E2723" s="202"/>
      <c r="F2723" s="204" t="s">
        <v>720</v>
      </c>
      <c r="G2723" s="201">
        <v>0</v>
      </c>
      <c r="H2723" s="201">
        <v>0.5</v>
      </c>
      <c r="I2723" s="201">
        <f t="shared" si="185"/>
        <v>0</v>
      </c>
      <c r="J2723" s="197"/>
    </row>
    <row r="2724" spans="1:10" ht="12.75" customHeight="1">
      <c r="A2724" s="201"/>
      <c r="B2724" s="202"/>
      <c r="C2724" s="201"/>
      <c r="D2724" s="201"/>
      <c r="E2724" s="202"/>
      <c r="F2724" s="204" t="s">
        <v>721</v>
      </c>
      <c r="G2724" s="201">
        <v>0</v>
      </c>
      <c r="H2724" s="201">
        <v>0.5</v>
      </c>
      <c r="I2724" s="201">
        <f t="shared" si="185"/>
        <v>0</v>
      </c>
      <c r="J2724" s="197"/>
    </row>
    <row r="2725" spans="1:10" ht="12.75" customHeight="1">
      <c r="A2725" s="201"/>
      <c r="B2725" s="202"/>
      <c r="C2725" s="201"/>
      <c r="D2725" s="201"/>
      <c r="E2725" s="202"/>
      <c r="F2725" s="204" t="s">
        <v>722</v>
      </c>
      <c r="G2725" s="201">
        <v>0</v>
      </c>
      <c r="H2725" s="201">
        <v>0.25</v>
      </c>
      <c r="I2725" s="201">
        <f t="shared" si="185"/>
        <v>0</v>
      </c>
      <c r="J2725" s="197"/>
    </row>
    <row r="2726" spans="1:10" ht="12.75" customHeight="1">
      <c r="A2726" s="201"/>
      <c r="B2726" s="202"/>
      <c r="C2726" s="201"/>
      <c r="D2726" s="201"/>
      <c r="E2726" s="202"/>
      <c r="F2726" s="204" t="s">
        <v>723</v>
      </c>
      <c r="G2726" s="201">
        <v>360</v>
      </c>
      <c r="H2726" s="201">
        <v>0.01</v>
      </c>
      <c r="I2726" s="201">
        <f t="shared" si="185"/>
        <v>3.6000000000000004E-2</v>
      </c>
      <c r="J2726" s="197"/>
    </row>
    <row r="2727" spans="1:10" ht="12.75" customHeight="1">
      <c r="A2727" s="206"/>
      <c r="B2727" s="206"/>
      <c r="C2727" s="206"/>
      <c r="D2727" s="206"/>
      <c r="E2727" s="206"/>
      <c r="F2727" s="208"/>
      <c r="G2727" s="206"/>
      <c r="H2727" s="206"/>
      <c r="I2727" s="206"/>
      <c r="J2727" s="197"/>
    </row>
    <row r="2728" spans="1:10" ht="12.75" customHeight="1">
      <c r="A2728" s="206"/>
      <c r="B2728" s="206"/>
      <c r="C2728" s="206"/>
      <c r="D2728" s="206"/>
      <c r="E2728" s="206"/>
      <c r="F2728" s="208"/>
      <c r="G2728" s="206"/>
      <c r="H2728" s="206"/>
      <c r="I2728" s="206"/>
      <c r="J2728" s="197"/>
    </row>
    <row r="2729" spans="1:10" ht="12.75" customHeight="1">
      <c r="A2729" s="201">
        <v>80</v>
      </c>
      <c r="B2729" s="202" t="s">
        <v>240</v>
      </c>
      <c r="C2729" s="201" t="s">
        <v>714</v>
      </c>
      <c r="D2729" s="201" t="s">
        <v>733</v>
      </c>
      <c r="E2729" s="209" t="s">
        <v>1166</v>
      </c>
      <c r="F2729" s="203" t="s">
        <v>717</v>
      </c>
      <c r="G2729" s="201">
        <v>0</v>
      </c>
      <c r="H2729" s="201">
        <v>7.5</v>
      </c>
      <c r="I2729" s="201">
        <f t="shared" ref="I2729:I2735" si="186">(G2729*H2729)/100</f>
        <v>0</v>
      </c>
      <c r="J2729" s="197"/>
    </row>
    <row r="2730" spans="1:10" ht="12.75" customHeight="1">
      <c r="A2730" s="201"/>
      <c r="B2730" s="202"/>
      <c r="C2730" s="201"/>
      <c r="D2730" s="201"/>
      <c r="E2730" s="202"/>
      <c r="F2730" s="204" t="s">
        <v>718</v>
      </c>
      <c r="G2730" s="201">
        <v>0</v>
      </c>
      <c r="H2730" s="201">
        <v>0.01</v>
      </c>
      <c r="I2730" s="201">
        <f t="shared" si="186"/>
        <v>0</v>
      </c>
      <c r="J2730" s="197"/>
    </row>
    <row r="2731" spans="1:10" ht="12.75" customHeight="1">
      <c r="A2731" s="201"/>
      <c r="B2731" s="202"/>
      <c r="C2731" s="201"/>
      <c r="D2731" s="201"/>
      <c r="E2731" s="202"/>
      <c r="F2731" s="204" t="s">
        <v>719</v>
      </c>
      <c r="G2731" s="201">
        <v>0</v>
      </c>
      <c r="H2731" s="201">
        <v>7.5</v>
      </c>
      <c r="I2731" s="201">
        <f t="shared" si="186"/>
        <v>0</v>
      </c>
      <c r="J2731" s="197"/>
    </row>
    <row r="2732" spans="1:10" ht="12.75" customHeight="1">
      <c r="A2732" s="201"/>
      <c r="B2732" s="202"/>
      <c r="C2732" s="201"/>
      <c r="D2732" s="201"/>
      <c r="E2732" s="202"/>
      <c r="F2732" s="204" t="s">
        <v>720</v>
      </c>
      <c r="G2732" s="201">
        <v>0</v>
      </c>
      <c r="H2732" s="201">
        <v>0.5</v>
      </c>
      <c r="I2732" s="201">
        <f t="shared" si="186"/>
        <v>0</v>
      </c>
      <c r="J2732" s="197"/>
    </row>
    <row r="2733" spans="1:10" ht="12.75" customHeight="1">
      <c r="A2733" s="201"/>
      <c r="B2733" s="202"/>
      <c r="C2733" s="201"/>
      <c r="D2733" s="201"/>
      <c r="E2733" s="202"/>
      <c r="F2733" s="204" t="s">
        <v>721</v>
      </c>
      <c r="G2733" s="201">
        <v>0</v>
      </c>
      <c r="H2733" s="201">
        <v>0.5</v>
      </c>
      <c r="I2733" s="201">
        <f t="shared" si="186"/>
        <v>0</v>
      </c>
      <c r="J2733" s="197"/>
    </row>
    <row r="2734" spans="1:10" ht="12.75" customHeight="1">
      <c r="A2734" s="201"/>
      <c r="B2734" s="202"/>
      <c r="C2734" s="201"/>
      <c r="D2734" s="201"/>
      <c r="E2734" s="202"/>
      <c r="F2734" s="204" t="s">
        <v>722</v>
      </c>
      <c r="G2734" s="201">
        <v>0</v>
      </c>
      <c r="H2734" s="201">
        <v>0.25</v>
      </c>
      <c r="I2734" s="201">
        <f t="shared" si="186"/>
        <v>0</v>
      </c>
      <c r="J2734" s="197"/>
    </row>
    <row r="2735" spans="1:10" ht="12.75" customHeight="1">
      <c r="A2735" s="201"/>
      <c r="B2735" s="202"/>
      <c r="C2735" s="201"/>
      <c r="D2735" s="201"/>
      <c r="E2735" s="202"/>
      <c r="F2735" s="204" t="s">
        <v>723</v>
      </c>
      <c r="G2735" s="201">
        <v>475</v>
      </c>
      <c r="H2735" s="201">
        <v>0.01</v>
      </c>
      <c r="I2735" s="201">
        <f t="shared" si="186"/>
        <v>4.7500000000000001E-2</v>
      </c>
      <c r="J2735" s="197"/>
    </row>
    <row r="2736" spans="1:10" ht="12.75" customHeight="1">
      <c r="A2736" s="206"/>
      <c r="B2736" s="206"/>
      <c r="C2736" s="206"/>
      <c r="D2736" s="206"/>
      <c r="E2736" s="206"/>
      <c r="F2736" s="208"/>
      <c r="G2736" s="206"/>
      <c r="H2736" s="206"/>
      <c r="I2736" s="206"/>
      <c r="J2736" s="197"/>
    </row>
    <row r="2737" spans="1:10" ht="12.75" customHeight="1">
      <c r="A2737" s="206"/>
      <c r="B2737" s="206"/>
      <c r="C2737" s="206"/>
      <c r="D2737" s="206"/>
      <c r="E2737" s="206"/>
      <c r="F2737" s="208"/>
      <c r="G2737" s="206"/>
      <c r="H2737" s="206"/>
      <c r="I2737" s="206"/>
      <c r="J2737" s="197"/>
    </row>
    <row r="2738" spans="1:10" ht="12.75" customHeight="1">
      <c r="A2738" s="201">
        <v>81</v>
      </c>
      <c r="B2738" s="202" t="s">
        <v>240</v>
      </c>
      <c r="C2738" s="201" t="s">
        <v>714</v>
      </c>
      <c r="D2738" s="201" t="s">
        <v>733</v>
      </c>
      <c r="E2738" s="209" t="s">
        <v>1167</v>
      </c>
      <c r="F2738" s="203" t="s">
        <v>717</v>
      </c>
      <c r="G2738" s="201">
        <v>0</v>
      </c>
      <c r="H2738" s="201">
        <v>7.5</v>
      </c>
      <c r="I2738" s="201">
        <f t="shared" ref="I2738:I2744" si="187">(G2738*H2738)/100</f>
        <v>0</v>
      </c>
      <c r="J2738" s="197"/>
    </row>
    <row r="2739" spans="1:10" ht="12.75" customHeight="1">
      <c r="A2739" s="201"/>
      <c r="B2739" s="202"/>
      <c r="C2739" s="201"/>
      <c r="D2739" s="201"/>
      <c r="E2739" s="202"/>
      <c r="F2739" s="204" t="s">
        <v>718</v>
      </c>
      <c r="G2739" s="201">
        <v>0</v>
      </c>
      <c r="H2739" s="201">
        <v>0.01</v>
      </c>
      <c r="I2739" s="201">
        <f t="shared" si="187"/>
        <v>0</v>
      </c>
      <c r="J2739" s="197"/>
    </row>
    <row r="2740" spans="1:10" ht="12.75" customHeight="1">
      <c r="A2740" s="201"/>
      <c r="B2740" s="202"/>
      <c r="C2740" s="201"/>
      <c r="D2740" s="201"/>
      <c r="E2740" s="202"/>
      <c r="F2740" s="204" t="s">
        <v>719</v>
      </c>
      <c r="G2740" s="201">
        <v>0</v>
      </c>
      <c r="H2740" s="201">
        <v>7.5</v>
      </c>
      <c r="I2740" s="201">
        <f t="shared" si="187"/>
        <v>0</v>
      </c>
      <c r="J2740" s="197"/>
    </row>
    <row r="2741" spans="1:10" ht="12.75" customHeight="1">
      <c r="A2741" s="201"/>
      <c r="B2741" s="202"/>
      <c r="C2741" s="201"/>
      <c r="D2741" s="201"/>
      <c r="E2741" s="202"/>
      <c r="F2741" s="204" t="s">
        <v>720</v>
      </c>
      <c r="G2741" s="201">
        <v>0</v>
      </c>
      <c r="H2741" s="201">
        <v>0.5</v>
      </c>
      <c r="I2741" s="201">
        <f t="shared" si="187"/>
        <v>0</v>
      </c>
      <c r="J2741" s="197"/>
    </row>
    <row r="2742" spans="1:10" ht="12.75" customHeight="1">
      <c r="A2742" s="201"/>
      <c r="B2742" s="202"/>
      <c r="C2742" s="201"/>
      <c r="D2742" s="201"/>
      <c r="E2742" s="202"/>
      <c r="F2742" s="204" t="s">
        <v>721</v>
      </c>
      <c r="G2742" s="201">
        <v>0</v>
      </c>
      <c r="H2742" s="201">
        <v>0.5</v>
      </c>
      <c r="I2742" s="201">
        <f t="shared" si="187"/>
        <v>0</v>
      </c>
      <c r="J2742" s="197"/>
    </row>
    <row r="2743" spans="1:10" ht="12.75" customHeight="1">
      <c r="A2743" s="201"/>
      <c r="B2743" s="202"/>
      <c r="C2743" s="201"/>
      <c r="D2743" s="201"/>
      <c r="E2743" s="202"/>
      <c r="F2743" s="204" t="s">
        <v>722</v>
      </c>
      <c r="G2743" s="201">
        <v>0</v>
      </c>
      <c r="H2743" s="201">
        <v>0.25</v>
      </c>
      <c r="I2743" s="201">
        <f t="shared" si="187"/>
        <v>0</v>
      </c>
      <c r="J2743" s="197"/>
    </row>
    <row r="2744" spans="1:10" ht="12.75" customHeight="1">
      <c r="A2744" s="201"/>
      <c r="B2744" s="202"/>
      <c r="C2744" s="201"/>
      <c r="D2744" s="201"/>
      <c r="E2744" s="202"/>
      <c r="F2744" s="204" t="s">
        <v>723</v>
      </c>
      <c r="G2744" s="201">
        <v>260</v>
      </c>
      <c r="H2744" s="201">
        <v>0.01</v>
      </c>
      <c r="I2744" s="201">
        <f t="shared" si="187"/>
        <v>2.6000000000000002E-2</v>
      </c>
      <c r="J2744" s="197"/>
    </row>
    <row r="2745" spans="1:10" ht="12.75" customHeight="1">
      <c r="A2745" s="206"/>
      <c r="B2745" s="206"/>
      <c r="C2745" s="206"/>
      <c r="D2745" s="206"/>
      <c r="E2745" s="206"/>
      <c r="F2745" s="208"/>
      <c r="G2745" s="206"/>
      <c r="H2745" s="206"/>
      <c r="I2745" s="206"/>
      <c r="J2745" s="197"/>
    </row>
    <row r="2746" spans="1:10" ht="12.75" customHeight="1">
      <c r="A2746" s="206"/>
      <c r="B2746" s="206"/>
      <c r="C2746" s="206"/>
      <c r="D2746" s="206"/>
      <c r="E2746" s="206"/>
      <c r="F2746" s="208"/>
      <c r="G2746" s="206"/>
      <c r="H2746" s="206"/>
      <c r="I2746" s="206"/>
      <c r="J2746" s="197"/>
    </row>
    <row r="2747" spans="1:10" ht="12.75" customHeight="1">
      <c r="A2747" s="201">
        <v>82</v>
      </c>
      <c r="B2747" s="202" t="s">
        <v>240</v>
      </c>
      <c r="C2747" s="201" t="s">
        <v>714</v>
      </c>
      <c r="D2747" s="201" t="s">
        <v>733</v>
      </c>
      <c r="E2747" s="209" t="s">
        <v>1168</v>
      </c>
      <c r="F2747" s="203" t="s">
        <v>717</v>
      </c>
      <c r="G2747" s="201">
        <v>0</v>
      </c>
      <c r="H2747" s="201">
        <v>7.5</v>
      </c>
      <c r="I2747" s="201">
        <f t="shared" ref="I2747:I2753" si="188">(G2747*H2747)/100</f>
        <v>0</v>
      </c>
      <c r="J2747" s="197"/>
    </row>
    <row r="2748" spans="1:10" ht="12.75" customHeight="1">
      <c r="A2748" s="201"/>
      <c r="B2748" s="202"/>
      <c r="C2748" s="201"/>
      <c r="D2748" s="201"/>
      <c r="E2748" s="202"/>
      <c r="F2748" s="204" t="s">
        <v>718</v>
      </c>
      <c r="G2748" s="201">
        <v>0</v>
      </c>
      <c r="H2748" s="201">
        <v>0.01</v>
      </c>
      <c r="I2748" s="201">
        <f t="shared" si="188"/>
        <v>0</v>
      </c>
      <c r="J2748" s="197"/>
    </row>
    <row r="2749" spans="1:10" ht="12.75" customHeight="1">
      <c r="A2749" s="201"/>
      <c r="B2749" s="202"/>
      <c r="C2749" s="201"/>
      <c r="D2749" s="201"/>
      <c r="E2749" s="202"/>
      <c r="F2749" s="204" t="s">
        <v>719</v>
      </c>
      <c r="G2749" s="201">
        <v>0</v>
      </c>
      <c r="H2749" s="201">
        <v>7.5</v>
      </c>
      <c r="I2749" s="201">
        <f t="shared" si="188"/>
        <v>0</v>
      </c>
      <c r="J2749" s="197"/>
    </row>
    <row r="2750" spans="1:10" ht="12.75" customHeight="1">
      <c r="A2750" s="201"/>
      <c r="B2750" s="202"/>
      <c r="C2750" s="201"/>
      <c r="D2750" s="201"/>
      <c r="E2750" s="202"/>
      <c r="F2750" s="204" t="s">
        <v>720</v>
      </c>
      <c r="G2750" s="201">
        <v>0</v>
      </c>
      <c r="H2750" s="201">
        <v>0.5</v>
      </c>
      <c r="I2750" s="201">
        <f t="shared" si="188"/>
        <v>0</v>
      </c>
      <c r="J2750" s="197"/>
    </row>
    <row r="2751" spans="1:10" ht="12.75" customHeight="1">
      <c r="A2751" s="201"/>
      <c r="B2751" s="202"/>
      <c r="C2751" s="201"/>
      <c r="D2751" s="201"/>
      <c r="E2751" s="202"/>
      <c r="F2751" s="204" t="s">
        <v>721</v>
      </c>
      <c r="G2751" s="201">
        <v>0</v>
      </c>
      <c r="H2751" s="201">
        <v>0.5</v>
      </c>
      <c r="I2751" s="201">
        <f t="shared" si="188"/>
        <v>0</v>
      </c>
      <c r="J2751" s="197"/>
    </row>
    <row r="2752" spans="1:10" ht="12.75" customHeight="1">
      <c r="A2752" s="201"/>
      <c r="B2752" s="202"/>
      <c r="C2752" s="201"/>
      <c r="D2752" s="201"/>
      <c r="E2752" s="202"/>
      <c r="F2752" s="204" t="s">
        <v>722</v>
      </c>
      <c r="G2752" s="201">
        <v>0</v>
      </c>
      <c r="H2752" s="201">
        <v>0.25</v>
      </c>
      <c r="I2752" s="201">
        <f t="shared" si="188"/>
        <v>0</v>
      </c>
      <c r="J2752" s="197"/>
    </row>
    <row r="2753" spans="1:10" ht="12.75" customHeight="1">
      <c r="A2753" s="201"/>
      <c r="B2753" s="202"/>
      <c r="C2753" s="201"/>
      <c r="D2753" s="201"/>
      <c r="E2753" s="202"/>
      <c r="F2753" s="204" t="s">
        <v>723</v>
      </c>
      <c r="G2753" s="201">
        <v>670</v>
      </c>
      <c r="H2753" s="201">
        <v>0.01</v>
      </c>
      <c r="I2753" s="201">
        <f t="shared" si="188"/>
        <v>6.7000000000000004E-2</v>
      </c>
      <c r="J2753" s="197"/>
    </row>
    <row r="2754" spans="1:10" ht="12.75" customHeight="1">
      <c r="A2754" s="206"/>
      <c r="B2754" s="206"/>
      <c r="C2754" s="206"/>
      <c r="D2754" s="206"/>
      <c r="E2754" s="206"/>
      <c r="F2754" s="208"/>
      <c r="G2754" s="206"/>
      <c r="H2754" s="206"/>
      <c r="I2754" s="206"/>
      <c r="J2754" s="197"/>
    </row>
    <row r="2755" spans="1:10" ht="12.75" customHeight="1">
      <c r="A2755" s="206"/>
      <c r="B2755" s="206"/>
      <c r="C2755" s="206"/>
      <c r="D2755" s="206"/>
      <c r="E2755" s="206"/>
      <c r="F2755" s="208"/>
      <c r="G2755" s="206"/>
      <c r="H2755" s="206"/>
      <c r="I2755" s="206"/>
      <c r="J2755" s="197"/>
    </row>
    <row r="2756" spans="1:10" ht="12.75" customHeight="1">
      <c r="A2756" s="201">
        <v>83</v>
      </c>
      <c r="B2756" s="202" t="s">
        <v>240</v>
      </c>
      <c r="C2756" s="201" t="s">
        <v>714</v>
      </c>
      <c r="D2756" s="201" t="s">
        <v>733</v>
      </c>
      <c r="E2756" s="209" t="s">
        <v>1169</v>
      </c>
      <c r="F2756" s="203" t="s">
        <v>717</v>
      </c>
      <c r="G2756" s="201">
        <v>0</v>
      </c>
      <c r="H2756" s="201">
        <v>7.5</v>
      </c>
      <c r="I2756" s="201">
        <f t="shared" ref="I2756:I2762" si="189">(G2756*H2756)/100</f>
        <v>0</v>
      </c>
      <c r="J2756" s="197"/>
    </row>
    <row r="2757" spans="1:10" ht="12.75" customHeight="1">
      <c r="A2757" s="201"/>
      <c r="B2757" s="202"/>
      <c r="C2757" s="201"/>
      <c r="D2757" s="201"/>
      <c r="E2757" s="202"/>
      <c r="F2757" s="204" t="s">
        <v>718</v>
      </c>
      <c r="G2757" s="201">
        <v>0</v>
      </c>
      <c r="H2757" s="201">
        <v>0.01</v>
      </c>
      <c r="I2757" s="201">
        <f t="shared" si="189"/>
        <v>0</v>
      </c>
      <c r="J2757" s="197"/>
    </row>
    <row r="2758" spans="1:10" ht="12.75" customHeight="1">
      <c r="A2758" s="201"/>
      <c r="B2758" s="202"/>
      <c r="C2758" s="201"/>
      <c r="D2758" s="201"/>
      <c r="E2758" s="202"/>
      <c r="F2758" s="204" t="s">
        <v>719</v>
      </c>
      <c r="G2758" s="201">
        <v>0</v>
      </c>
      <c r="H2758" s="201">
        <v>7.5</v>
      </c>
      <c r="I2758" s="201">
        <f t="shared" si="189"/>
        <v>0</v>
      </c>
      <c r="J2758" s="197"/>
    </row>
    <row r="2759" spans="1:10" ht="12.75" customHeight="1">
      <c r="A2759" s="201"/>
      <c r="B2759" s="202"/>
      <c r="C2759" s="201"/>
      <c r="D2759" s="201"/>
      <c r="E2759" s="202"/>
      <c r="F2759" s="204" t="s">
        <v>720</v>
      </c>
      <c r="G2759" s="201">
        <v>0</v>
      </c>
      <c r="H2759" s="201">
        <v>0.5</v>
      </c>
      <c r="I2759" s="201">
        <f t="shared" si="189"/>
        <v>0</v>
      </c>
      <c r="J2759" s="197"/>
    </row>
    <row r="2760" spans="1:10" ht="12.75" customHeight="1">
      <c r="A2760" s="201"/>
      <c r="B2760" s="202"/>
      <c r="C2760" s="201"/>
      <c r="D2760" s="201"/>
      <c r="E2760" s="202"/>
      <c r="F2760" s="204" t="s">
        <v>721</v>
      </c>
      <c r="G2760" s="201">
        <v>0</v>
      </c>
      <c r="H2760" s="201">
        <v>0.5</v>
      </c>
      <c r="I2760" s="201">
        <f t="shared" si="189"/>
        <v>0</v>
      </c>
      <c r="J2760" s="197"/>
    </row>
    <row r="2761" spans="1:10" ht="12.75" customHeight="1">
      <c r="A2761" s="201"/>
      <c r="B2761" s="202"/>
      <c r="C2761" s="201"/>
      <c r="D2761" s="201"/>
      <c r="E2761" s="202"/>
      <c r="F2761" s="204" t="s">
        <v>722</v>
      </c>
      <c r="G2761" s="201">
        <v>0</v>
      </c>
      <c r="H2761" s="201">
        <v>0.25</v>
      </c>
      <c r="I2761" s="201">
        <f t="shared" si="189"/>
        <v>0</v>
      </c>
      <c r="J2761" s="197"/>
    </row>
    <row r="2762" spans="1:10" ht="12.75" customHeight="1">
      <c r="A2762" s="201"/>
      <c r="B2762" s="202"/>
      <c r="C2762" s="201"/>
      <c r="D2762" s="201"/>
      <c r="E2762" s="202"/>
      <c r="F2762" s="204" t="s">
        <v>723</v>
      </c>
      <c r="G2762" s="201">
        <v>430</v>
      </c>
      <c r="H2762" s="201">
        <v>0.01</v>
      </c>
      <c r="I2762" s="201">
        <f t="shared" si="189"/>
        <v>4.2999999999999997E-2</v>
      </c>
      <c r="J2762" s="197"/>
    </row>
    <row r="2763" spans="1:10" ht="12.75" customHeight="1">
      <c r="A2763" s="206"/>
      <c r="B2763" s="206"/>
      <c r="C2763" s="206"/>
      <c r="D2763" s="206"/>
      <c r="E2763" s="206"/>
      <c r="F2763" s="208"/>
      <c r="G2763" s="206"/>
      <c r="H2763" s="206"/>
      <c r="I2763" s="206"/>
      <c r="J2763" s="197"/>
    </row>
    <row r="2764" spans="1:10" ht="12.75" customHeight="1">
      <c r="A2764" s="201">
        <v>84</v>
      </c>
      <c r="B2764" s="202" t="s">
        <v>240</v>
      </c>
      <c r="C2764" s="201" t="s">
        <v>714</v>
      </c>
      <c r="D2764" s="201" t="s">
        <v>733</v>
      </c>
      <c r="E2764" s="210" t="s">
        <v>1170</v>
      </c>
      <c r="F2764" s="203" t="s">
        <v>717</v>
      </c>
      <c r="G2764" s="201">
        <v>0</v>
      </c>
      <c r="H2764" s="201">
        <v>7.5</v>
      </c>
      <c r="I2764" s="201">
        <f t="shared" ref="I2764:I2770" si="190">(G2764*H2764)/100</f>
        <v>0</v>
      </c>
      <c r="J2764" s="197"/>
    </row>
    <row r="2765" spans="1:10" ht="12.75" customHeight="1">
      <c r="A2765" s="201"/>
      <c r="B2765" s="202"/>
      <c r="C2765" s="201"/>
      <c r="D2765" s="201"/>
      <c r="E2765" s="202"/>
      <c r="F2765" s="204" t="s">
        <v>718</v>
      </c>
      <c r="G2765" s="201">
        <v>0</v>
      </c>
      <c r="H2765" s="201">
        <v>0.01</v>
      </c>
      <c r="I2765" s="201">
        <f t="shared" si="190"/>
        <v>0</v>
      </c>
      <c r="J2765" s="197"/>
    </row>
    <row r="2766" spans="1:10" ht="12.75" customHeight="1">
      <c r="A2766" s="201"/>
      <c r="B2766" s="202"/>
      <c r="C2766" s="201"/>
      <c r="D2766" s="201"/>
      <c r="E2766" s="202"/>
      <c r="F2766" s="204" t="s">
        <v>719</v>
      </c>
      <c r="G2766" s="201">
        <v>0</v>
      </c>
      <c r="H2766" s="201">
        <v>7.5</v>
      </c>
      <c r="I2766" s="201">
        <f t="shared" si="190"/>
        <v>0</v>
      </c>
      <c r="J2766" s="197"/>
    </row>
    <row r="2767" spans="1:10" ht="12.75" customHeight="1">
      <c r="A2767" s="201"/>
      <c r="B2767" s="202"/>
      <c r="C2767" s="201"/>
      <c r="D2767" s="201"/>
      <c r="E2767" s="202"/>
      <c r="F2767" s="204" t="s">
        <v>720</v>
      </c>
      <c r="G2767" s="201">
        <v>0</v>
      </c>
      <c r="H2767" s="201">
        <v>0.5</v>
      </c>
      <c r="I2767" s="201">
        <f t="shared" si="190"/>
        <v>0</v>
      </c>
      <c r="J2767" s="197"/>
    </row>
    <row r="2768" spans="1:10" ht="12.75" customHeight="1">
      <c r="A2768" s="201"/>
      <c r="B2768" s="202"/>
      <c r="C2768" s="201"/>
      <c r="D2768" s="201"/>
      <c r="E2768" s="202"/>
      <c r="F2768" s="204" t="s">
        <v>721</v>
      </c>
      <c r="G2768" s="201">
        <v>0</v>
      </c>
      <c r="H2768" s="201">
        <v>0.5</v>
      </c>
      <c r="I2768" s="201">
        <f t="shared" si="190"/>
        <v>0</v>
      </c>
      <c r="J2768" s="197"/>
    </row>
    <row r="2769" spans="1:10" ht="12.75" customHeight="1">
      <c r="A2769" s="201"/>
      <c r="B2769" s="202"/>
      <c r="C2769" s="201"/>
      <c r="D2769" s="201"/>
      <c r="E2769" s="202"/>
      <c r="F2769" s="204" t="s">
        <v>722</v>
      </c>
      <c r="G2769" s="201">
        <v>0</v>
      </c>
      <c r="H2769" s="201">
        <v>0.25</v>
      </c>
      <c r="I2769" s="201">
        <f t="shared" si="190"/>
        <v>0</v>
      </c>
      <c r="J2769" s="197"/>
    </row>
    <row r="2770" spans="1:10" ht="12.75" customHeight="1">
      <c r="A2770" s="201"/>
      <c r="B2770" s="202"/>
      <c r="C2770" s="201"/>
      <c r="D2770" s="201"/>
      <c r="E2770" s="202"/>
      <c r="F2770" s="204" t="s">
        <v>723</v>
      </c>
      <c r="G2770" s="201">
        <v>480</v>
      </c>
      <c r="H2770" s="201">
        <v>0.01</v>
      </c>
      <c r="I2770" s="201">
        <f t="shared" si="190"/>
        <v>4.8000000000000001E-2</v>
      </c>
      <c r="J2770" s="197"/>
    </row>
    <row r="2771" spans="1:10" ht="12.75" customHeight="1">
      <c r="A2771" s="206"/>
      <c r="B2771" s="206"/>
      <c r="C2771" s="206"/>
      <c r="D2771" s="206"/>
      <c r="E2771" s="206"/>
      <c r="F2771" s="208"/>
      <c r="G2771" s="206"/>
      <c r="H2771" s="206"/>
      <c r="I2771" s="206"/>
      <c r="J2771" s="197"/>
    </row>
    <row r="2772" spans="1:10" ht="12.75" customHeight="1">
      <c r="A2772" s="201">
        <v>85</v>
      </c>
      <c r="B2772" s="202" t="s">
        <v>240</v>
      </c>
      <c r="C2772" s="201" t="s">
        <v>714</v>
      </c>
      <c r="D2772" s="201" t="s">
        <v>733</v>
      </c>
      <c r="E2772" s="209" t="s">
        <v>1171</v>
      </c>
      <c r="F2772" s="203" t="s">
        <v>717</v>
      </c>
      <c r="G2772" s="201">
        <v>0</v>
      </c>
      <c r="H2772" s="201">
        <v>7.5</v>
      </c>
      <c r="I2772" s="201">
        <f t="shared" ref="I2772:I2778" si="191">(G2772*H2772)/100</f>
        <v>0</v>
      </c>
      <c r="J2772" s="197"/>
    </row>
    <row r="2773" spans="1:10" ht="12.75" customHeight="1">
      <c r="A2773" s="201"/>
      <c r="B2773" s="202"/>
      <c r="C2773" s="201"/>
      <c r="D2773" s="201"/>
      <c r="E2773" s="202"/>
      <c r="F2773" s="204" t="s">
        <v>718</v>
      </c>
      <c r="G2773" s="201">
        <v>0</v>
      </c>
      <c r="H2773" s="201">
        <v>0.01</v>
      </c>
      <c r="I2773" s="201">
        <f t="shared" si="191"/>
        <v>0</v>
      </c>
      <c r="J2773" s="197"/>
    </row>
    <row r="2774" spans="1:10" ht="12.75" customHeight="1">
      <c r="A2774" s="201"/>
      <c r="B2774" s="202"/>
      <c r="C2774" s="201"/>
      <c r="D2774" s="201"/>
      <c r="E2774" s="202"/>
      <c r="F2774" s="204" t="s">
        <v>719</v>
      </c>
      <c r="G2774" s="201">
        <v>0</v>
      </c>
      <c r="H2774" s="201">
        <v>7.5</v>
      </c>
      <c r="I2774" s="201">
        <f t="shared" si="191"/>
        <v>0</v>
      </c>
      <c r="J2774" s="197"/>
    </row>
    <row r="2775" spans="1:10" ht="12.75" customHeight="1">
      <c r="A2775" s="201"/>
      <c r="B2775" s="202"/>
      <c r="C2775" s="201"/>
      <c r="D2775" s="201"/>
      <c r="E2775" s="202"/>
      <c r="F2775" s="204" t="s">
        <v>720</v>
      </c>
      <c r="G2775" s="201">
        <v>0</v>
      </c>
      <c r="H2775" s="201">
        <v>0.5</v>
      </c>
      <c r="I2775" s="201">
        <f t="shared" si="191"/>
        <v>0</v>
      </c>
      <c r="J2775" s="197"/>
    </row>
    <row r="2776" spans="1:10" ht="12.75" customHeight="1">
      <c r="A2776" s="201"/>
      <c r="B2776" s="202"/>
      <c r="C2776" s="201"/>
      <c r="D2776" s="201"/>
      <c r="E2776" s="202"/>
      <c r="F2776" s="204" t="s">
        <v>721</v>
      </c>
      <c r="G2776" s="201">
        <v>0</v>
      </c>
      <c r="H2776" s="201">
        <v>0.5</v>
      </c>
      <c r="I2776" s="201">
        <f t="shared" si="191"/>
        <v>0</v>
      </c>
      <c r="J2776" s="197"/>
    </row>
    <row r="2777" spans="1:10" ht="12.75" customHeight="1">
      <c r="A2777" s="201"/>
      <c r="B2777" s="202"/>
      <c r="C2777" s="201"/>
      <c r="D2777" s="201"/>
      <c r="E2777" s="202"/>
      <c r="F2777" s="204" t="s">
        <v>722</v>
      </c>
      <c r="G2777" s="201">
        <v>0</v>
      </c>
      <c r="H2777" s="201">
        <v>0.25</v>
      </c>
      <c r="I2777" s="201">
        <f t="shared" si="191"/>
        <v>0</v>
      </c>
      <c r="J2777" s="197"/>
    </row>
    <row r="2778" spans="1:10" ht="12.75" customHeight="1">
      <c r="A2778" s="201"/>
      <c r="B2778" s="202"/>
      <c r="C2778" s="201"/>
      <c r="D2778" s="201"/>
      <c r="E2778" s="202"/>
      <c r="F2778" s="204" t="s">
        <v>723</v>
      </c>
      <c r="G2778" s="201">
        <v>550</v>
      </c>
      <c r="H2778" s="201">
        <v>0.01</v>
      </c>
      <c r="I2778" s="201">
        <f t="shared" si="191"/>
        <v>5.5E-2</v>
      </c>
      <c r="J2778" s="197"/>
    </row>
    <row r="2779" spans="1:10" ht="12.75" customHeight="1">
      <c r="A2779" s="206"/>
      <c r="B2779" s="206"/>
      <c r="C2779" s="206"/>
      <c r="D2779" s="206"/>
      <c r="E2779" s="206"/>
      <c r="F2779" s="208"/>
      <c r="G2779" s="206"/>
      <c r="H2779" s="206"/>
      <c r="I2779" s="206"/>
      <c r="J2779" s="197"/>
    </row>
    <row r="2780" spans="1:10" ht="12.75" customHeight="1">
      <c r="A2780" s="206"/>
      <c r="B2780" s="206"/>
      <c r="C2780" s="206"/>
      <c r="D2780" s="206"/>
      <c r="E2780" s="206"/>
      <c r="F2780" s="208"/>
      <c r="G2780" s="206"/>
      <c r="H2780" s="206"/>
      <c r="I2780" s="206"/>
      <c r="J2780" s="197"/>
    </row>
    <row r="2781" spans="1:10" ht="12.75" customHeight="1">
      <c r="A2781" s="201">
        <v>86</v>
      </c>
      <c r="B2781" s="202" t="s">
        <v>240</v>
      </c>
      <c r="C2781" s="201" t="s">
        <v>714</v>
      </c>
      <c r="D2781" s="201" t="s">
        <v>733</v>
      </c>
      <c r="E2781" s="209" t="s">
        <v>1172</v>
      </c>
      <c r="F2781" s="203" t="s">
        <v>717</v>
      </c>
      <c r="G2781" s="201">
        <v>0</v>
      </c>
      <c r="H2781" s="201">
        <v>7.5</v>
      </c>
      <c r="I2781" s="201">
        <f t="shared" ref="I2781:I2787" si="192">(G2781*H2781)/100</f>
        <v>0</v>
      </c>
      <c r="J2781" s="197"/>
    </row>
    <row r="2782" spans="1:10" ht="12.75" customHeight="1">
      <c r="A2782" s="201"/>
      <c r="B2782" s="202"/>
      <c r="C2782" s="201"/>
      <c r="D2782" s="201"/>
      <c r="E2782" s="202"/>
      <c r="F2782" s="204" t="s">
        <v>718</v>
      </c>
      <c r="G2782" s="201">
        <v>0</v>
      </c>
      <c r="H2782" s="201">
        <v>0.01</v>
      </c>
      <c r="I2782" s="201">
        <f t="shared" si="192"/>
        <v>0</v>
      </c>
      <c r="J2782" s="197"/>
    </row>
    <row r="2783" spans="1:10" ht="12.75" customHeight="1">
      <c r="A2783" s="201"/>
      <c r="B2783" s="202"/>
      <c r="C2783" s="201"/>
      <c r="D2783" s="201"/>
      <c r="E2783" s="202"/>
      <c r="F2783" s="204" t="s">
        <v>719</v>
      </c>
      <c r="G2783" s="201">
        <v>0</v>
      </c>
      <c r="H2783" s="201">
        <v>7.5</v>
      </c>
      <c r="I2783" s="201">
        <f t="shared" si="192"/>
        <v>0</v>
      </c>
      <c r="J2783" s="197"/>
    </row>
    <row r="2784" spans="1:10" ht="12.75" customHeight="1">
      <c r="A2784" s="201"/>
      <c r="B2784" s="202"/>
      <c r="C2784" s="201"/>
      <c r="D2784" s="201"/>
      <c r="E2784" s="202"/>
      <c r="F2784" s="204" t="s">
        <v>720</v>
      </c>
      <c r="G2784" s="201">
        <v>0</v>
      </c>
      <c r="H2784" s="201">
        <v>0.5</v>
      </c>
      <c r="I2784" s="201">
        <f t="shared" si="192"/>
        <v>0</v>
      </c>
      <c r="J2784" s="197"/>
    </row>
    <row r="2785" spans="1:10" ht="12.75" customHeight="1">
      <c r="A2785" s="201"/>
      <c r="B2785" s="202"/>
      <c r="C2785" s="201"/>
      <c r="D2785" s="201"/>
      <c r="E2785" s="202"/>
      <c r="F2785" s="204" t="s">
        <v>721</v>
      </c>
      <c r="G2785" s="201">
        <v>0</v>
      </c>
      <c r="H2785" s="201">
        <v>0.5</v>
      </c>
      <c r="I2785" s="201">
        <f t="shared" si="192"/>
        <v>0</v>
      </c>
      <c r="J2785" s="197"/>
    </row>
    <row r="2786" spans="1:10" ht="12.75" customHeight="1">
      <c r="A2786" s="201"/>
      <c r="B2786" s="202"/>
      <c r="C2786" s="201"/>
      <c r="D2786" s="201"/>
      <c r="E2786" s="202"/>
      <c r="F2786" s="204" t="s">
        <v>722</v>
      </c>
      <c r="G2786" s="201">
        <v>1</v>
      </c>
      <c r="H2786" s="201">
        <v>0.25</v>
      </c>
      <c r="I2786" s="201">
        <f t="shared" si="192"/>
        <v>2.5000000000000001E-3</v>
      </c>
      <c r="J2786" s="197"/>
    </row>
    <row r="2787" spans="1:10" ht="12.75" customHeight="1">
      <c r="A2787" s="201"/>
      <c r="B2787" s="202"/>
      <c r="C2787" s="201"/>
      <c r="D2787" s="201"/>
      <c r="E2787" s="202"/>
      <c r="F2787" s="204" t="s">
        <v>723</v>
      </c>
      <c r="G2787" s="201">
        <v>900</v>
      </c>
      <c r="H2787" s="201">
        <v>0.01</v>
      </c>
      <c r="I2787" s="201">
        <f t="shared" si="192"/>
        <v>0.09</v>
      </c>
      <c r="J2787" s="197"/>
    </row>
    <row r="2788" spans="1:10" ht="12.75" customHeight="1">
      <c r="A2788" s="206"/>
      <c r="B2788" s="206"/>
      <c r="C2788" s="206"/>
      <c r="D2788" s="206"/>
      <c r="E2788" s="206"/>
      <c r="F2788" s="208"/>
      <c r="G2788" s="206"/>
      <c r="H2788" s="206"/>
      <c r="I2788" s="206"/>
      <c r="J2788" s="197"/>
    </row>
    <row r="2789" spans="1:10" ht="12.75" customHeight="1">
      <c r="A2789" s="206"/>
      <c r="B2789" s="206"/>
      <c r="C2789" s="206"/>
      <c r="D2789" s="206"/>
      <c r="E2789" s="206"/>
      <c r="F2789" s="208"/>
      <c r="G2789" s="206"/>
      <c r="H2789" s="206"/>
      <c r="I2789" s="206"/>
      <c r="J2789" s="197"/>
    </row>
    <row r="2790" spans="1:10" ht="12.75" customHeight="1">
      <c r="A2790" s="201">
        <v>87</v>
      </c>
      <c r="B2790" s="202" t="s">
        <v>240</v>
      </c>
      <c r="C2790" s="201" t="s">
        <v>714</v>
      </c>
      <c r="D2790" s="201" t="s">
        <v>733</v>
      </c>
      <c r="E2790" s="209" t="s">
        <v>1173</v>
      </c>
      <c r="F2790" s="203" t="s">
        <v>717</v>
      </c>
      <c r="G2790" s="201">
        <v>0</v>
      </c>
      <c r="H2790" s="201">
        <v>7.5</v>
      </c>
      <c r="I2790" s="201">
        <f t="shared" ref="I2790:I2796" si="193">(G2790*H2790)/100</f>
        <v>0</v>
      </c>
      <c r="J2790" s="197"/>
    </row>
    <row r="2791" spans="1:10" ht="12.75" customHeight="1">
      <c r="A2791" s="201"/>
      <c r="B2791" s="202"/>
      <c r="C2791" s="201"/>
      <c r="D2791" s="201"/>
      <c r="E2791" s="202"/>
      <c r="F2791" s="204" t="s">
        <v>718</v>
      </c>
      <c r="G2791" s="201">
        <v>0</v>
      </c>
      <c r="H2791" s="201">
        <v>0.01</v>
      </c>
      <c r="I2791" s="201">
        <f t="shared" si="193"/>
        <v>0</v>
      </c>
      <c r="J2791" s="197"/>
    </row>
    <row r="2792" spans="1:10" ht="12.75" customHeight="1">
      <c r="A2792" s="201"/>
      <c r="B2792" s="202"/>
      <c r="C2792" s="201"/>
      <c r="D2792" s="201"/>
      <c r="E2792" s="202"/>
      <c r="F2792" s="204" t="s">
        <v>719</v>
      </c>
      <c r="G2792" s="201">
        <v>0</v>
      </c>
      <c r="H2792" s="201">
        <v>7.5</v>
      </c>
      <c r="I2792" s="201">
        <f t="shared" si="193"/>
        <v>0</v>
      </c>
      <c r="J2792" s="197"/>
    </row>
    <row r="2793" spans="1:10" ht="12.75" customHeight="1">
      <c r="A2793" s="201"/>
      <c r="B2793" s="202"/>
      <c r="C2793" s="201"/>
      <c r="D2793" s="201"/>
      <c r="E2793" s="202"/>
      <c r="F2793" s="204" t="s">
        <v>720</v>
      </c>
      <c r="G2793" s="201">
        <v>0</v>
      </c>
      <c r="H2793" s="201">
        <v>0.5</v>
      </c>
      <c r="I2793" s="201">
        <f t="shared" si="193"/>
        <v>0</v>
      </c>
      <c r="J2793" s="197"/>
    </row>
    <row r="2794" spans="1:10" ht="12.75" customHeight="1">
      <c r="A2794" s="201"/>
      <c r="B2794" s="202"/>
      <c r="C2794" s="201"/>
      <c r="D2794" s="201"/>
      <c r="E2794" s="202"/>
      <c r="F2794" s="204" t="s">
        <v>721</v>
      </c>
      <c r="G2794" s="201">
        <v>0</v>
      </c>
      <c r="H2794" s="201">
        <v>0.5</v>
      </c>
      <c r="I2794" s="201">
        <f t="shared" si="193"/>
        <v>0</v>
      </c>
      <c r="J2794" s="197"/>
    </row>
    <row r="2795" spans="1:10" ht="12.75" customHeight="1">
      <c r="A2795" s="201"/>
      <c r="B2795" s="202"/>
      <c r="C2795" s="201"/>
      <c r="D2795" s="201"/>
      <c r="E2795" s="202"/>
      <c r="F2795" s="204" t="s">
        <v>722</v>
      </c>
      <c r="G2795" s="201">
        <v>0</v>
      </c>
      <c r="H2795" s="201">
        <v>0.25</v>
      </c>
      <c r="I2795" s="201">
        <f t="shared" si="193"/>
        <v>0</v>
      </c>
      <c r="J2795" s="197"/>
    </row>
    <row r="2796" spans="1:10" ht="12.75" customHeight="1">
      <c r="A2796" s="201"/>
      <c r="B2796" s="202"/>
      <c r="C2796" s="201"/>
      <c r="D2796" s="201"/>
      <c r="E2796" s="202"/>
      <c r="F2796" s="204" t="s">
        <v>723</v>
      </c>
      <c r="G2796" s="201">
        <v>800</v>
      </c>
      <c r="H2796" s="201">
        <v>0.01</v>
      </c>
      <c r="I2796" s="201">
        <f t="shared" si="193"/>
        <v>0.08</v>
      </c>
      <c r="J2796" s="197"/>
    </row>
    <row r="2797" spans="1:10" ht="12.75" customHeight="1">
      <c r="A2797" s="206"/>
      <c r="B2797" s="206"/>
      <c r="C2797" s="206"/>
      <c r="D2797" s="206"/>
      <c r="E2797" s="206"/>
      <c r="F2797" s="208"/>
      <c r="G2797" s="206"/>
      <c r="H2797" s="206"/>
      <c r="I2797" s="206"/>
      <c r="J2797" s="197"/>
    </row>
    <row r="2798" spans="1:10" ht="12.75" customHeight="1">
      <c r="A2798" s="206"/>
      <c r="B2798" s="206"/>
      <c r="C2798" s="206"/>
      <c r="D2798" s="206"/>
      <c r="E2798" s="206"/>
      <c r="F2798" s="208"/>
      <c r="G2798" s="206"/>
      <c r="H2798" s="206"/>
      <c r="I2798" s="206"/>
      <c r="J2798" s="197"/>
    </row>
    <row r="2799" spans="1:10" ht="12.75" customHeight="1">
      <c r="A2799" s="201">
        <v>88</v>
      </c>
      <c r="B2799" s="202" t="s">
        <v>240</v>
      </c>
      <c r="C2799" s="201" t="s">
        <v>714</v>
      </c>
      <c r="D2799" s="201" t="s">
        <v>733</v>
      </c>
      <c r="E2799" s="209" t="s">
        <v>1174</v>
      </c>
      <c r="F2799" s="203" t="s">
        <v>717</v>
      </c>
      <c r="G2799" s="201">
        <v>0</v>
      </c>
      <c r="H2799" s="201">
        <v>7.5</v>
      </c>
      <c r="I2799" s="201">
        <f t="shared" ref="I2799:I2805" si="194">(G2799*H2799)/100</f>
        <v>0</v>
      </c>
      <c r="J2799" s="197"/>
    </row>
    <row r="2800" spans="1:10" ht="12.75" customHeight="1">
      <c r="A2800" s="201"/>
      <c r="B2800" s="202"/>
      <c r="C2800" s="201"/>
      <c r="D2800" s="201"/>
      <c r="E2800" s="202"/>
      <c r="F2800" s="204" t="s">
        <v>718</v>
      </c>
      <c r="G2800" s="201">
        <v>0</v>
      </c>
      <c r="H2800" s="201">
        <v>0.01</v>
      </c>
      <c r="I2800" s="201">
        <f t="shared" si="194"/>
        <v>0</v>
      </c>
      <c r="J2800" s="197"/>
    </row>
    <row r="2801" spans="1:10" ht="12.75" customHeight="1">
      <c r="A2801" s="201"/>
      <c r="B2801" s="202"/>
      <c r="C2801" s="201"/>
      <c r="D2801" s="201"/>
      <c r="E2801" s="202"/>
      <c r="F2801" s="204" t="s">
        <v>719</v>
      </c>
      <c r="G2801" s="201">
        <v>0</v>
      </c>
      <c r="H2801" s="201">
        <v>7.5</v>
      </c>
      <c r="I2801" s="201">
        <f t="shared" si="194"/>
        <v>0</v>
      </c>
      <c r="J2801" s="197"/>
    </row>
    <row r="2802" spans="1:10" ht="12.75" customHeight="1">
      <c r="A2802" s="201"/>
      <c r="B2802" s="202"/>
      <c r="C2802" s="201"/>
      <c r="D2802" s="201"/>
      <c r="E2802" s="202"/>
      <c r="F2802" s="204" t="s">
        <v>720</v>
      </c>
      <c r="G2802" s="201">
        <v>0</v>
      </c>
      <c r="H2802" s="201">
        <v>0.5</v>
      </c>
      <c r="I2802" s="201">
        <f t="shared" si="194"/>
        <v>0</v>
      </c>
      <c r="J2802" s="197"/>
    </row>
    <row r="2803" spans="1:10" ht="12.75" customHeight="1">
      <c r="A2803" s="201"/>
      <c r="B2803" s="202"/>
      <c r="C2803" s="201"/>
      <c r="D2803" s="201"/>
      <c r="E2803" s="202"/>
      <c r="F2803" s="204" t="s">
        <v>721</v>
      </c>
      <c r="G2803" s="201">
        <v>0</v>
      </c>
      <c r="H2803" s="201">
        <v>0.5</v>
      </c>
      <c r="I2803" s="201">
        <f t="shared" si="194"/>
        <v>0</v>
      </c>
      <c r="J2803" s="197"/>
    </row>
    <row r="2804" spans="1:10" ht="12.75" customHeight="1">
      <c r="A2804" s="201"/>
      <c r="B2804" s="202"/>
      <c r="C2804" s="201"/>
      <c r="D2804" s="201"/>
      <c r="E2804" s="202"/>
      <c r="F2804" s="204" t="s">
        <v>722</v>
      </c>
      <c r="G2804" s="201">
        <v>0</v>
      </c>
      <c r="H2804" s="201">
        <v>0.25</v>
      </c>
      <c r="I2804" s="201">
        <f t="shared" si="194"/>
        <v>0</v>
      </c>
      <c r="J2804" s="197"/>
    </row>
    <row r="2805" spans="1:10" ht="12.75" customHeight="1">
      <c r="A2805" s="201"/>
      <c r="B2805" s="202"/>
      <c r="C2805" s="201"/>
      <c r="D2805" s="201"/>
      <c r="E2805" s="202"/>
      <c r="F2805" s="204" t="s">
        <v>723</v>
      </c>
      <c r="G2805" s="201">
        <v>800</v>
      </c>
      <c r="H2805" s="201">
        <v>0.01</v>
      </c>
      <c r="I2805" s="201">
        <f t="shared" si="194"/>
        <v>0.08</v>
      </c>
      <c r="J2805" s="197"/>
    </row>
    <row r="2806" spans="1:10" ht="12.75" customHeight="1">
      <c r="A2806" s="206"/>
      <c r="B2806" s="206"/>
      <c r="C2806" s="206"/>
      <c r="D2806" s="206"/>
      <c r="E2806" s="206"/>
      <c r="F2806" s="208"/>
      <c r="G2806" s="206"/>
      <c r="H2806" s="206"/>
      <c r="I2806" s="206"/>
      <c r="J2806" s="197"/>
    </row>
    <row r="2807" spans="1:10" ht="12.75" customHeight="1">
      <c r="A2807" s="206"/>
      <c r="B2807" s="206"/>
      <c r="C2807" s="206"/>
      <c r="D2807" s="206"/>
      <c r="E2807" s="206"/>
      <c r="F2807" s="208"/>
      <c r="G2807" s="206"/>
      <c r="H2807" s="206"/>
      <c r="I2807" s="206"/>
      <c r="J2807" s="197"/>
    </row>
    <row r="2808" spans="1:10" ht="12.75" customHeight="1">
      <c r="A2808" s="201">
        <v>89</v>
      </c>
      <c r="B2808" s="202" t="s">
        <v>240</v>
      </c>
      <c r="C2808" s="201" t="s">
        <v>714</v>
      </c>
      <c r="D2808" s="201" t="s">
        <v>733</v>
      </c>
      <c r="E2808" s="209" t="s">
        <v>1175</v>
      </c>
      <c r="F2808" s="203" t="s">
        <v>717</v>
      </c>
      <c r="G2808" s="201">
        <v>0</v>
      </c>
      <c r="H2808" s="201">
        <v>7.5</v>
      </c>
      <c r="I2808" s="201">
        <f t="shared" ref="I2808:I2821" si="195">(G2808*H2808)/100</f>
        <v>0</v>
      </c>
      <c r="J2808" s="197"/>
    </row>
    <row r="2809" spans="1:10" ht="12.75" customHeight="1">
      <c r="A2809" s="201"/>
      <c r="B2809" s="202"/>
      <c r="C2809" s="201"/>
      <c r="D2809" s="201"/>
      <c r="E2809" s="202"/>
      <c r="F2809" s="204" t="s">
        <v>718</v>
      </c>
      <c r="G2809" s="201">
        <v>0</v>
      </c>
      <c r="H2809" s="201">
        <v>0.01</v>
      </c>
      <c r="I2809" s="201">
        <f t="shared" si="195"/>
        <v>0</v>
      </c>
      <c r="J2809" s="197"/>
    </row>
    <row r="2810" spans="1:10" ht="12.75" customHeight="1">
      <c r="A2810" s="201"/>
      <c r="B2810" s="202"/>
      <c r="C2810" s="201"/>
      <c r="D2810" s="201"/>
      <c r="E2810" s="202"/>
      <c r="F2810" s="204" t="s">
        <v>719</v>
      </c>
      <c r="G2810" s="201">
        <v>0</v>
      </c>
      <c r="H2810" s="201">
        <v>7.5</v>
      </c>
      <c r="I2810" s="201">
        <f t="shared" si="195"/>
        <v>0</v>
      </c>
      <c r="J2810" s="197"/>
    </row>
    <row r="2811" spans="1:10" ht="12.75" customHeight="1">
      <c r="A2811" s="201"/>
      <c r="B2811" s="202"/>
      <c r="C2811" s="201"/>
      <c r="D2811" s="201"/>
      <c r="E2811" s="202"/>
      <c r="F2811" s="204" t="s">
        <v>720</v>
      </c>
      <c r="G2811" s="201">
        <v>0</v>
      </c>
      <c r="H2811" s="201">
        <v>0.5</v>
      </c>
      <c r="I2811" s="201">
        <f t="shared" si="195"/>
        <v>0</v>
      </c>
      <c r="J2811" s="197"/>
    </row>
    <row r="2812" spans="1:10" ht="12.75" customHeight="1">
      <c r="A2812" s="201"/>
      <c r="B2812" s="202"/>
      <c r="C2812" s="201"/>
      <c r="D2812" s="201"/>
      <c r="E2812" s="202"/>
      <c r="F2812" s="204" t="s">
        <v>721</v>
      </c>
      <c r="G2812" s="201">
        <v>0</v>
      </c>
      <c r="H2812" s="201">
        <v>0.5</v>
      </c>
      <c r="I2812" s="201">
        <f t="shared" si="195"/>
        <v>0</v>
      </c>
      <c r="J2812" s="197"/>
    </row>
    <row r="2813" spans="1:10" ht="12.75" customHeight="1">
      <c r="A2813" s="201"/>
      <c r="B2813" s="202"/>
      <c r="C2813" s="201"/>
      <c r="D2813" s="201"/>
      <c r="E2813" s="202"/>
      <c r="F2813" s="204" t="s">
        <v>722</v>
      </c>
      <c r="G2813" s="201">
        <v>0</v>
      </c>
      <c r="H2813" s="201">
        <v>0.25</v>
      </c>
      <c r="I2813" s="201">
        <f t="shared" si="195"/>
        <v>0</v>
      </c>
      <c r="J2813" s="197"/>
    </row>
    <row r="2814" spans="1:10" ht="12.75" customHeight="1">
      <c r="A2814" s="201"/>
      <c r="B2814" s="202"/>
      <c r="C2814" s="201"/>
      <c r="D2814" s="201"/>
      <c r="E2814" s="202"/>
      <c r="F2814" s="204" t="s">
        <v>723</v>
      </c>
      <c r="G2814" s="201">
        <v>450</v>
      </c>
      <c r="H2814" s="201">
        <v>0.01</v>
      </c>
      <c r="I2814" s="201">
        <f t="shared" si="195"/>
        <v>4.4999999999999998E-2</v>
      </c>
      <c r="J2814" s="197"/>
    </row>
    <row r="2815" spans="1:10" ht="12.75" customHeight="1">
      <c r="A2815" s="201">
        <v>90</v>
      </c>
      <c r="B2815" s="202" t="s">
        <v>240</v>
      </c>
      <c r="C2815" s="201" t="s">
        <v>714</v>
      </c>
      <c r="D2815" s="201" t="s">
        <v>733</v>
      </c>
      <c r="E2815" s="209" t="s">
        <v>1176</v>
      </c>
      <c r="F2815" s="203" t="s">
        <v>717</v>
      </c>
      <c r="G2815" s="201">
        <v>0</v>
      </c>
      <c r="H2815" s="201">
        <v>7.5</v>
      </c>
      <c r="I2815" s="201">
        <f t="shared" si="195"/>
        <v>0</v>
      </c>
      <c r="J2815" s="197"/>
    </row>
    <row r="2816" spans="1:10" ht="12.75" customHeight="1">
      <c r="A2816" s="201"/>
      <c r="B2816" s="202"/>
      <c r="C2816" s="201"/>
      <c r="D2816" s="201"/>
      <c r="E2816" s="202"/>
      <c r="F2816" s="204" t="s">
        <v>718</v>
      </c>
      <c r="G2816" s="201">
        <v>0</v>
      </c>
      <c r="H2816" s="201">
        <v>0.01</v>
      </c>
      <c r="I2816" s="201">
        <f t="shared" si="195"/>
        <v>0</v>
      </c>
      <c r="J2816" s="197"/>
    </row>
    <row r="2817" spans="1:10" ht="12.75" customHeight="1">
      <c r="A2817" s="201"/>
      <c r="B2817" s="202"/>
      <c r="C2817" s="201"/>
      <c r="D2817" s="201"/>
      <c r="E2817" s="202"/>
      <c r="F2817" s="204" t="s">
        <v>719</v>
      </c>
      <c r="G2817" s="201">
        <v>0</v>
      </c>
      <c r="H2817" s="201">
        <v>7.5</v>
      </c>
      <c r="I2817" s="201">
        <f t="shared" si="195"/>
        <v>0</v>
      </c>
      <c r="J2817" s="197"/>
    </row>
    <row r="2818" spans="1:10" ht="12.75" customHeight="1">
      <c r="A2818" s="201"/>
      <c r="B2818" s="202"/>
      <c r="C2818" s="201"/>
      <c r="D2818" s="201"/>
      <c r="E2818" s="202"/>
      <c r="F2818" s="204" t="s">
        <v>720</v>
      </c>
      <c r="G2818" s="201">
        <v>0</v>
      </c>
      <c r="H2818" s="201">
        <v>0.5</v>
      </c>
      <c r="I2818" s="201">
        <f t="shared" si="195"/>
        <v>0</v>
      </c>
      <c r="J2818" s="197"/>
    </row>
    <row r="2819" spans="1:10" ht="12.75" customHeight="1">
      <c r="A2819" s="201"/>
      <c r="B2819" s="202"/>
      <c r="C2819" s="201"/>
      <c r="D2819" s="201"/>
      <c r="E2819" s="202"/>
      <c r="F2819" s="204" t="s">
        <v>721</v>
      </c>
      <c r="G2819" s="201">
        <v>0</v>
      </c>
      <c r="H2819" s="201">
        <v>0.5</v>
      </c>
      <c r="I2819" s="201">
        <f t="shared" si="195"/>
        <v>0</v>
      </c>
      <c r="J2819" s="197"/>
    </row>
    <row r="2820" spans="1:10" ht="12.75" customHeight="1">
      <c r="A2820" s="201"/>
      <c r="B2820" s="202"/>
      <c r="C2820" s="201"/>
      <c r="D2820" s="201"/>
      <c r="E2820" s="202"/>
      <c r="F2820" s="204" t="s">
        <v>722</v>
      </c>
      <c r="G2820" s="201">
        <v>0</v>
      </c>
      <c r="H2820" s="201">
        <v>0.25</v>
      </c>
      <c r="I2820" s="201">
        <f t="shared" si="195"/>
        <v>0</v>
      </c>
      <c r="J2820" s="197"/>
    </row>
    <row r="2821" spans="1:10" ht="12.75" customHeight="1">
      <c r="A2821" s="201"/>
      <c r="B2821" s="202"/>
      <c r="C2821" s="201"/>
      <c r="D2821" s="201"/>
      <c r="E2821" s="202"/>
      <c r="F2821" s="204" t="s">
        <v>723</v>
      </c>
      <c r="G2821" s="201">
        <v>600</v>
      </c>
      <c r="H2821" s="201">
        <v>0.01</v>
      </c>
      <c r="I2821" s="201">
        <f t="shared" si="195"/>
        <v>0.06</v>
      </c>
      <c r="J2821" s="197"/>
    </row>
    <row r="2822" spans="1:10" ht="12.75" customHeight="1">
      <c r="A2822" s="206"/>
      <c r="B2822" s="206"/>
      <c r="C2822" s="206"/>
      <c r="D2822" s="206"/>
      <c r="E2822" s="206"/>
      <c r="F2822" s="208"/>
      <c r="G2822" s="206"/>
      <c r="H2822" s="206"/>
      <c r="I2822" s="206"/>
      <c r="J2822" s="197"/>
    </row>
    <row r="2823" spans="1:10" ht="12.75" customHeight="1">
      <c r="A2823" s="206"/>
      <c r="B2823" s="206"/>
      <c r="C2823" s="206"/>
      <c r="D2823" s="206"/>
      <c r="E2823" s="206"/>
      <c r="F2823" s="208"/>
      <c r="G2823" s="206"/>
      <c r="H2823" s="206"/>
      <c r="I2823" s="206"/>
      <c r="J2823" s="197"/>
    </row>
    <row r="2824" spans="1:10" ht="12.75" customHeight="1">
      <c r="A2824" s="201">
        <v>91</v>
      </c>
      <c r="B2824" s="202" t="s">
        <v>240</v>
      </c>
      <c r="C2824" s="201" t="s">
        <v>714</v>
      </c>
      <c r="D2824" s="201" t="s">
        <v>733</v>
      </c>
      <c r="E2824" s="209" t="s">
        <v>1177</v>
      </c>
      <c r="F2824" s="203" t="s">
        <v>717</v>
      </c>
      <c r="G2824" s="201">
        <v>0</v>
      </c>
      <c r="H2824" s="201">
        <v>7.5</v>
      </c>
      <c r="I2824" s="201">
        <f t="shared" ref="I2824:I2837" si="196">(G2824*H2824)/100</f>
        <v>0</v>
      </c>
      <c r="J2824" s="197"/>
    </row>
    <row r="2825" spans="1:10" ht="12.75" customHeight="1">
      <c r="A2825" s="201"/>
      <c r="B2825" s="202"/>
      <c r="C2825" s="201"/>
      <c r="D2825" s="201"/>
      <c r="E2825" s="202"/>
      <c r="F2825" s="204" t="s">
        <v>718</v>
      </c>
      <c r="G2825" s="201">
        <v>0</v>
      </c>
      <c r="H2825" s="201">
        <v>0.01</v>
      </c>
      <c r="I2825" s="201">
        <f t="shared" si="196"/>
        <v>0</v>
      </c>
      <c r="J2825" s="197"/>
    </row>
    <row r="2826" spans="1:10" ht="12.75" customHeight="1">
      <c r="A2826" s="201"/>
      <c r="B2826" s="202"/>
      <c r="C2826" s="201"/>
      <c r="D2826" s="201"/>
      <c r="E2826" s="202"/>
      <c r="F2826" s="204" t="s">
        <v>719</v>
      </c>
      <c r="G2826" s="201">
        <v>0</v>
      </c>
      <c r="H2826" s="201">
        <v>7.5</v>
      </c>
      <c r="I2826" s="201">
        <f t="shared" si="196"/>
        <v>0</v>
      </c>
      <c r="J2826" s="197"/>
    </row>
    <row r="2827" spans="1:10" ht="12.75" customHeight="1">
      <c r="A2827" s="201"/>
      <c r="B2827" s="202"/>
      <c r="C2827" s="201"/>
      <c r="D2827" s="201"/>
      <c r="E2827" s="202"/>
      <c r="F2827" s="204" t="s">
        <v>720</v>
      </c>
      <c r="G2827" s="201">
        <v>0</v>
      </c>
      <c r="H2827" s="201">
        <v>0.5</v>
      </c>
      <c r="I2827" s="201">
        <f t="shared" si="196"/>
        <v>0</v>
      </c>
      <c r="J2827" s="197"/>
    </row>
    <row r="2828" spans="1:10" ht="12.75" customHeight="1">
      <c r="A2828" s="201"/>
      <c r="B2828" s="202"/>
      <c r="C2828" s="201"/>
      <c r="D2828" s="201"/>
      <c r="E2828" s="202"/>
      <c r="F2828" s="204" t="s">
        <v>721</v>
      </c>
      <c r="G2828" s="201">
        <v>0</v>
      </c>
      <c r="H2828" s="201">
        <v>0.5</v>
      </c>
      <c r="I2828" s="201">
        <f t="shared" si="196"/>
        <v>0</v>
      </c>
      <c r="J2828" s="197"/>
    </row>
    <row r="2829" spans="1:10" ht="12.75" customHeight="1">
      <c r="A2829" s="201"/>
      <c r="B2829" s="202"/>
      <c r="C2829" s="201"/>
      <c r="D2829" s="201"/>
      <c r="E2829" s="202"/>
      <c r="F2829" s="204" t="s">
        <v>722</v>
      </c>
      <c r="G2829" s="201">
        <v>0</v>
      </c>
      <c r="H2829" s="201">
        <v>0.25</v>
      </c>
      <c r="I2829" s="201">
        <f t="shared" si="196"/>
        <v>0</v>
      </c>
      <c r="J2829" s="197"/>
    </row>
    <row r="2830" spans="1:10" ht="12.75" customHeight="1">
      <c r="A2830" s="201"/>
      <c r="B2830" s="202"/>
      <c r="C2830" s="201"/>
      <c r="D2830" s="201"/>
      <c r="E2830" s="202"/>
      <c r="F2830" s="204" t="s">
        <v>723</v>
      </c>
      <c r="G2830" s="201">
        <f>130+460</f>
        <v>590</v>
      </c>
      <c r="H2830" s="201">
        <v>0.01</v>
      </c>
      <c r="I2830" s="201">
        <f t="shared" si="196"/>
        <v>5.9000000000000004E-2</v>
      </c>
      <c r="J2830" s="197"/>
    </row>
    <row r="2831" spans="1:10" ht="12.75" customHeight="1">
      <c r="A2831" s="201">
        <v>92</v>
      </c>
      <c r="B2831" s="202" t="s">
        <v>240</v>
      </c>
      <c r="C2831" s="201" t="s">
        <v>714</v>
      </c>
      <c r="D2831" s="201" t="s">
        <v>733</v>
      </c>
      <c r="E2831" s="210" t="s">
        <v>1178</v>
      </c>
      <c r="F2831" s="203" t="s">
        <v>717</v>
      </c>
      <c r="G2831" s="201">
        <v>0</v>
      </c>
      <c r="H2831" s="201">
        <v>7.5</v>
      </c>
      <c r="I2831" s="201">
        <f t="shared" si="196"/>
        <v>0</v>
      </c>
      <c r="J2831" s="197"/>
    </row>
    <row r="2832" spans="1:10" ht="12.75" customHeight="1">
      <c r="A2832" s="201"/>
      <c r="B2832" s="202"/>
      <c r="C2832" s="201"/>
      <c r="D2832" s="201"/>
      <c r="E2832" s="202"/>
      <c r="F2832" s="204" t="s">
        <v>718</v>
      </c>
      <c r="G2832" s="201">
        <v>0</v>
      </c>
      <c r="H2832" s="201">
        <v>0.01</v>
      </c>
      <c r="I2832" s="201">
        <f t="shared" si="196"/>
        <v>0</v>
      </c>
      <c r="J2832" s="197"/>
    </row>
    <row r="2833" spans="1:10" ht="12.75" customHeight="1">
      <c r="A2833" s="201"/>
      <c r="B2833" s="202"/>
      <c r="C2833" s="201"/>
      <c r="D2833" s="201"/>
      <c r="E2833" s="202"/>
      <c r="F2833" s="204" t="s">
        <v>719</v>
      </c>
      <c r="G2833" s="201">
        <v>0</v>
      </c>
      <c r="H2833" s="201">
        <v>7.5</v>
      </c>
      <c r="I2833" s="201">
        <f t="shared" si="196"/>
        <v>0</v>
      </c>
      <c r="J2833" s="197"/>
    </row>
    <row r="2834" spans="1:10" ht="12.75" customHeight="1">
      <c r="A2834" s="201"/>
      <c r="B2834" s="202"/>
      <c r="C2834" s="201"/>
      <c r="D2834" s="201"/>
      <c r="E2834" s="202"/>
      <c r="F2834" s="204" t="s">
        <v>720</v>
      </c>
      <c r="G2834" s="201">
        <v>0</v>
      </c>
      <c r="H2834" s="201">
        <v>0.5</v>
      </c>
      <c r="I2834" s="201">
        <f t="shared" si="196"/>
        <v>0</v>
      </c>
      <c r="J2834" s="197"/>
    </row>
    <row r="2835" spans="1:10" ht="12.75" customHeight="1">
      <c r="A2835" s="201"/>
      <c r="B2835" s="202"/>
      <c r="C2835" s="201"/>
      <c r="D2835" s="201"/>
      <c r="E2835" s="202"/>
      <c r="F2835" s="204" t="s">
        <v>721</v>
      </c>
      <c r="G2835" s="201">
        <v>0</v>
      </c>
      <c r="H2835" s="201">
        <v>0.5</v>
      </c>
      <c r="I2835" s="201">
        <f t="shared" si="196"/>
        <v>0</v>
      </c>
      <c r="J2835" s="197"/>
    </row>
    <row r="2836" spans="1:10" ht="12.75" customHeight="1">
      <c r="A2836" s="201"/>
      <c r="B2836" s="202"/>
      <c r="C2836" s="201"/>
      <c r="D2836" s="201"/>
      <c r="E2836" s="202"/>
      <c r="F2836" s="204" t="s">
        <v>722</v>
      </c>
      <c r="G2836" s="201">
        <v>0</v>
      </c>
      <c r="H2836" s="201">
        <v>0.25</v>
      </c>
      <c r="I2836" s="201">
        <f t="shared" si="196"/>
        <v>0</v>
      </c>
      <c r="J2836" s="197"/>
    </row>
    <row r="2837" spans="1:10" ht="12.75" customHeight="1">
      <c r="A2837" s="201"/>
      <c r="B2837" s="202"/>
      <c r="C2837" s="201"/>
      <c r="D2837" s="201"/>
      <c r="E2837" s="202"/>
      <c r="F2837" s="204" t="s">
        <v>723</v>
      </c>
      <c r="G2837" s="201">
        <f>120+520</f>
        <v>640</v>
      </c>
      <c r="H2837" s="201">
        <v>0.01</v>
      </c>
      <c r="I2837" s="201">
        <f t="shared" si="196"/>
        <v>6.4000000000000001E-2</v>
      </c>
      <c r="J2837" s="197"/>
    </row>
    <row r="2838" spans="1:10" ht="12.75" customHeight="1">
      <c r="A2838" s="206"/>
      <c r="B2838" s="206"/>
      <c r="C2838" s="206"/>
      <c r="D2838" s="206"/>
      <c r="E2838" s="206"/>
      <c r="F2838" s="208"/>
      <c r="G2838" s="206"/>
      <c r="H2838" s="206"/>
      <c r="I2838" s="206"/>
      <c r="J2838" s="197"/>
    </row>
    <row r="2839" spans="1:10" ht="12.75" customHeight="1">
      <c r="A2839" s="206"/>
      <c r="B2839" s="206"/>
      <c r="C2839" s="206"/>
      <c r="D2839" s="206"/>
      <c r="E2839" s="206"/>
      <c r="F2839" s="208"/>
      <c r="G2839" s="206"/>
      <c r="H2839" s="206"/>
      <c r="I2839" s="206"/>
      <c r="J2839" s="197"/>
    </row>
    <row r="2840" spans="1:10" ht="12.75" customHeight="1">
      <c r="A2840" s="201">
        <v>93</v>
      </c>
      <c r="B2840" s="202" t="s">
        <v>240</v>
      </c>
      <c r="C2840" s="201" t="s">
        <v>714</v>
      </c>
      <c r="D2840" s="201" t="s">
        <v>733</v>
      </c>
      <c r="E2840" s="209" t="s">
        <v>1179</v>
      </c>
      <c r="F2840" s="203" t="s">
        <v>717</v>
      </c>
      <c r="G2840" s="201">
        <v>0</v>
      </c>
      <c r="H2840" s="201">
        <v>7.5</v>
      </c>
      <c r="I2840" s="201">
        <f t="shared" ref="I2840:I2846" si="197">(G2840*H2840)/100</f>
        <v>0</v>
      </c>
      <c r="J2840" s="197"/>
    </row>
    <row r="2841" spans="1:10" ht="12.75" customHeight="1">
      <c r="A2841" s="201"/>
      <c r="B2841" s="202"/>
      <c r="C2841" s="201"/>
      <c r="D2841" s="201"/>
      <c r="E2841" s="202"/>
      <c r="F2841" s="204" t="s">
        <v>718</v>
      </c>
      <c r="G2841" s="201">
        <v>0</v>
      </c>
      <c r="H2841" s="201">
        <v>0.01</v>
      </c>
      <c r="I2841" s="201">
        <f t="shared" si="197"/>
        <v>0</v>
      </c>
      <c r="J2841" s="197"/>
    </row>
    <row r="2842" spans="1:10" ht="12.75" customHeight="1">
      <c r="A2842" s="201"/>
      <c r="B2842" s="202"/>
      <c r="C2842" s="201"/>
      <c r="D2842" s="201"/>
      <c r="E2842" s="202"/>
      <c r="F2842" s="204" t="s">
        <v>719</v>
      </c>
      <c r="G2842" s="201">
        <v>0</v>
      </c>
      <c r="H2842" s="201">
        <v>7.5</v>
      </c>
      <c r="I2842" s="201">
        <f t="shared" si="197"/>
        <v>0</v>
      </c>
      <c r="J2842" s="197"/>
    </row>
    <row r="2843" spans="1:10" ht="12.75" customHeight="1">
      <c r="A2843" s="201"/>
      <c r="B2843" s="202"/>
      <c r="C2843" s="201"/>
      <c r="D2843" s="201"/>
      <c r="E2843" s="202"/>
      <c r="F2843" s="204" t="s">
        <v>720</v>
      </c>
      <c r="G2843" s="201">
        <v>0</v>
      </c>
      <c r="H2843" s="201">
        <v>0.5</v>
      </c>
      <c r="I2843" s="201">
        <f t="shared" si="197"/>
        <v>0</v>
      </c>
      <c r="J2843" s="197"/>
    </row>
    <row r="2844" spans="1:10" ht="12.75" customHeight="1">
      <c r="A2844" s="201"/>
      <c r="B2844" s="202"/>
      <c r="C2844" s="201"/>
      <c r="D2844" s="201"/>
      <c r="E2844" s="202"/>
      <c r="F2844" s="204" t="s">
        <v>721</v>
      </c>
      <c r="G2844" s="201">
        <v>0</v>
      </c>
      <c r="H2844" s="201">
        <v>0.5</v>
      </c>
      <c r="I2844" s="201">
        <f t="shared" si="197"/>
        <v>0</v>
      </c>
      <c r="J2844" s="197"/>
    </row>
    <row r="2845" spans="1:10" ht="12.75" customHeight="1">
      <c r="A2845" s="201"/>
      <c r="B2845" s="202"/>
      <c r="C2845" s="201"/>
      <c r="D2845" s="201"/>
      <c r="E2845" s="202"/>
      <c r="F2845" s="204" t="s">
        <v>722</v>
      </c>
      <c r="G2845" s="201">
        <v>0</v>
      </c>
      <c r="H2845" s="201">
        <v>0.25</v>
      </c>
      <c r="I2845" s="201">
        <f t="shared" si="197"/>
        <v>0</v>
      </c>
      <c r="J2845" s="197"/>
    </row>
    <row r="2846" spans="1:10" ht="12.75" customHeight="1">
      <c r="A2846" s="201"/>
      <c r="B2846" s="202"/>
      <c r="C2846" s="201"/>
      <c r="D2846" s="201"/>
      <c r="E2846" s="202"/>
      <c r="F2846" s="204" t="s">
        <v>723</v>
      </c>
      <c r="G2846" s="201">
        <f>520+300</f>
        <v>820</v>
      </c>
      <c r="H2846" s="201">
        <v>0.01</v>
      </c>
      <c r="I2846" s="201">
        <f t="shared" si="197"/>
        <v>8.199999999999999E-2</v>
      </c>
      <c r="J2846" s="197"/>
    </row>
    <row r="2847" spans="1:10" ht="12.75" customHeight="1">
      <c r="A2847" s="206"/>
      <c r="B2847" s="206"/>
      <c r="C2847" s="206"/>
      <c r="D2847" s="206"/>
      <c r="E2847" s="206"/>
      <c r="F2847" s="208"/>
      <c r="G2847" s="206"/>
      <c r="H2847" s="206"/>
      <c r="I2847" s="206"/>
      <c r="J2847" s="197"/>
    </row>
    <row r="2848" spans="1:10" ht="12.75" customHeight="1">
      <c r="A2848" s="206"/>
      <c r="B2848" s="206"/>
      <c r="C2848" s="206"/>
      <c r="D2848" s="206"/>
      <c r="E2848" s="206"/>
      <c r="F2848" s="208"/>
      <c r="G2848" s="206"/>
      <c r="H2848" s="206"/>
      <c r="I2848" s="206"/>
      <c r="J2848" s="197"/>
    </row>
    <row r="2849" spans="1:10" ht="12.75" customHeight="1">
      <c r="A2849" s="201">
        <v>94</v>
      </c>
      <c r="B2849" s="202" t="s">
        <v>240</v>
      </c>
      <c r="C2849" s="201" t="s">
        <v>714</v>
      </c>
      <c r="D2849" s="201" t="s">
        <v>733</v>
      </c>
      <c r="E2849" s="209" t="s">
        <v>1180</v>
      </c>
      <c r="F2849" s="203" t="s">
        <v>717</v>
      </c>
      <c r="G2849" s="201">
        <v>0</v>
      </c>
      <c r="H2849" s="201">
        <v>7.5</v>
      </c>
      <c r="I2849" s="201">
        <f t="shared" ref="I2849:I2855" si="198">(G2849*H2849)/100</f>
        <v>0</v>
      </c>
      <c r="J2849" s="197"/>
    </row>
    <row r="2850" spans="1:10" ht="12.75" customHeight="1">
      <c r="A2850" s="201"/>
      <c r="B2850" s="202"/>
      <c r="C2850" s="201"/>
      <c r="D2850" s="201"/>
      <c r="E2850" s="202"/>
      <c r="F2850" s="204" t="s">
        <v>718</v>
      </c>
      <c r="G2850" s="201">
        <v>0</v>
      </c>
      <c r="H2850" s="201">
        <v>0.01</v>
      </c>
      <c r="I2850" s="201">
        <f t="shared" si="198"/>
        <v>0</v>
      </c>
      <c r="J2850" s="197"/>
    </row>
    <row r="2851" spans="1:10" ht="12.75" customHeight="1">
      <c r="A2851" s="201"/>
      <c r="B2851" s="202"/>
      <c r="C2851" s="201"/>
      <c r="D2851" s="201"/>
      <c r="E2851" s="202"/>
      <c r="F2851" s="204" t="s">
        <v>719</v>
      </c>
      <c r="G2851" s="201">
        <v>0</v>
      </c>
      <c r="H2851" s="201">
        <v>7.5</v>
      </c>
      <c r="I2851" s="201">
        <f t="shared" si="198"/>
        <v>0</v>
      </c>
      <c r="J2851" s="197"/>
    </row>
    <row r="2852" spans="1:10" ht="12.75" customHeight="1">
      <c r="A2852" s="201"/>
      <c r="B2852" s="202"/>
      <c r="C2852" s="201"/>
      <c r="D2852" s="201"/>
      <c r="E2852" s="202"/>
      <c r="F2852" s="204" t="s">
        <v>720</v>
      </c>
      <c r="G2852" s="201">
        <v>0</v>
      </c>
      <c r="H2852" s="201">
        <v>0.5</v>
      </c>
      <c r="I2852" s="201">
        <f t="shared" si="198"/>
        <v>0</v>
      </c>
      <c r="J2852" s="197"/>
    </row>
    <row r="2853" spans="1:10" ht="12.75" customHeight="1">
      <c r="A2853" s="201"/>
      <c r="B2853" s="202"/>
      <c r="C2853" s="201"/>
      <c r="D2853" s="201"/>
      <c r="E2853" s="202"/>
      <c r="F2853" s="204" t="s">
        <v>721</v>
      </c>
      <c r="G2853" s="201">
        <v>0</v>
      </c>
      <c r="H2853" s="201">
        <v>0.5</v>
      </c>
      <c r="I2853" s="201">
        <f t="shared" si="198"/>
        <v>0</v>
      </c>
      <c r="J2853" s="197"/>
    </row>
    <row r="2854" spans="1:10" ht="12.75" customHeight="1">
      <c r="A2854" s="201"/>
      <c r="B2854" s="202"/>
      <c r="C2854" s="201"/>
      <c r="D2854" s="201"/>
      <c r="E2854" s="202"/>
      <c r="F2854" s="204" t="s">
        <v>722</v>
      </c>
      <c r="G2854" s="201">
        <v>0</v>
      </c>
      <c r="H2854" s="201">
        <v>0.25</v>
      </c>
      <c r="I2854" s="201">
        <f t="shared" si="198"/>
        <v>0</v>
      </c>
      <c r="J2854" s="197"/>
    </row>
    <row r="2855" spans="1:10" ht="12.75" customHeight="1">
      <c r="A2855" s="201"/>
      <c r="B2855" s="202"/>
      <c r="C2855" s="201"/>
      <c r="D2855" s="201"/>
      <c r="E2855" s="202"/>
      <c r="F2855" s="204" t="s">
        <v>723</v>
      </c>
      <c r="G2855" s="201">
        <v>660</v>
      </c>
      <c r="H2855" s="201">
        <v>0.01</v>
      </c>
      <c r="I2855" s="201">
        <f t="shared" si="198"/>
        <v>6.6000000000000003E-2</v>
      </c>
      <c r="J2855" s="197"/>
    </row>
    <row r="2856" spans="1:10" ht="12.75" customHeight="1">
      <c r="A2856" s="206"/>
      <c r="B2856" s="206"/>
      <c r="C2856" s="206"/>
      <c r="D2856" s="206"/>
      <c r="E2856" s="206"/>
      <c r="F2856" s="208"/>
      <c r="G2856" s="206"/>
      <c r="H2856" s="206"/>
      <c r="I2856" s="206"/>
      <c r="J2856" s="197"/>
    </row>
    <row r="2857" spans="1:10" ht="12.75" customHeight="1">
      <c r="A2857" s="201">
        <v>95</v>
      </c>
      <c r="B2857" s="202" t="s">
        <v>240</v>
      </c>
      <c r="C2857" s="201" t="s">
        <v>714</v>
      </c>
      <c r="D2857" s="201" t="s">
        <v>733</v>
      </c>
      <c r="E2857" s="210" t="s">
        <v>1181</v>
      </c>
      <c r="F2857" s="203" t="s">
        <v>717</v>
      </c>
      <c r="G2857" s="201">
        <v>0</v>
      </c>
      <c r="H2857" s="201">
        <v>7.5</v>
      </c>
      <c r="I2857" s="201">
        <f t="shared" ref="I2857:I2863" si="199">(G2857*H2857)/100</f>
        <v>0</v>
      </c>
      <c r="J2857" s="197"/>
    </row>
    <row r="2858" spans="1:10" ht="12.75" customHeight="1">
      <c r="A2858" s="201"/>
      <c r="B2858" s="202"/>
      <c r="C2858" s="201"/>
      <c r="D2858" s="201"/>
      <c r="E2858" s="202"/>
      <c r="F2858" s="204" t="s">
        <v>718</v>
      </c>
      <c r="G2858" s="201">
        <v>0</v>
      </c>
      <c r="H2858" s="201">
        <v>0.01</v>
      </c>
      <c r="I2858" s="201">
        <f t="shared" si="199"/>
        <v>0</v>
      </c>
      <c r="J2858" s="197"/>
    </row>
    <row r="2859" spans="1:10" ht="12.75" customHeight="1">
      <c r="A2859" s="201"/>
      <c r="B2859" s="202"/>
      <c r="C2859" s="201"/>
      <c r="D2859" s="201"/>
      <c r="E2859" s="202"/>
      <c r="F2859" s="204" t="s">
        <v>719</v>
      </c>
      <c r="G2859" s="201">
        <v>0</v>
      </c>
      <c r="H2859" s="201">
        <v>7.5</v>
      </c>
      <c r="I2859" s="201">
        <f t="shared" si="199"/>
        <v>0</v>
      </c>
      <c r="J2859" s="197"/>
    </row>
    <row r="2860" spans="1:10" ht="12.75" customHeight="1">
      <c r="A2860" s="201"/>
      <c r="B2860" s="202"/>
      <c r="C2860" s="201"/>
      <c r="D2860" s="201"/>
      <c r="E2860" s="202"/>
      <c r="F2860" s="204" t="s">
        <v>720</v>
      </c>
      <c r="G2860" s="201">
        <v>0</v>
      </c>
      <c r="H2860" s="201">
        <v>0.5</v>
      </c>
      <c r="I2860" s="201">
        <f t="shared" si="199"/>
        <v>0</v>
      </c>
      <c r="J2860" s="197"/>
    </row>
    <row r="2861" spans="1:10" ht="12.75" customHeight="1">
      <c r="A2861" s="201"/>
      <c r="B2861" s="202"/>
      <c r="C2861" s="201"/>
      <c r="D2861" s="201"/>
      <c r="E2861" s="202"/>
      <c r="F2861" s="204" t="s">
        <v>721</v>
      </c>
      <c r="G2861" s="201">
        <v>0</v>
      </c>
      <c r="H2861" s="201">
        <v>0.5</v>
      </c>
      <c r="I2861" s="201">
        <f t="shared" si="199"/>
        <v>0</v>
      </c>
      <c r="J2861" s="197"/>
    </row>
    <row r="2862" spans="1:10" ht="12.75" customHeight="1">
      <c r="A2862" s="201"/>
      <c r="B2862" s="202"/>
      <c r="C2862" s="201"/>
      <c r="D2862" s="201"/>
      <c r="E2862" s="202"/>
      <c r="F2862" s="204" t="s">
        <v>722</v>
      </c>
      <c r="G2862" s="201">
        <v>0</v>
      </c>
      <c r="H2862" s="201">
        <v>0.25</v>
      </c>
      <c r="I2862" s="201">
        <f t="shared" si="199"/>
        <v>0</v>
      </c>
      <c r="J2862" s="197"/>
    </row>
    <row r="2863" spans="1:10" ht="12.75" customHeight="1">
      <c r="A2863" s="201"/>
      <c r="B2863" s="202"/>
      <c r="C2863" s="201"/>
      <c r="D2863" s="201"/>
      <c r="E2863" s="202"/>
      <c r="F2863" s="204" t="s">
        <v>723</v>
      </c>
      <c r="G2863" s="201">
        <v>3100</v>
      </c>
      <c r="H2863" s="201">
        <v>0.01</v>
      </c>
      <c r="I2863" s="201">
        <f t="shared" si="199"/>
        <v>0.31</v>
      </c>
      <c r="J2863" s="197"/>
    </row>
    <row r="2864" spans="1:10" ht="12.75" customHeight="1">
      <c r="A2864" s="206"/>
      <c r="B2864" s="206"/>
      <c r="C2864" s="206"/>
      <c r="D2864" s="206"/>
      <c r="E2864" s="206"/>
      <c r="F2864" s="208"/>
      <c r="G2864" s="206"/>
      <c r="H2864" s="206"/>
      <c r="I2864" s="206"/>
      <c r="J2864" s="197"/>
    </row>
    <row r="2865" spans="1:10" ht="12.75" customHeight="1">
      <c r="A2865" s="201">
        <v>96</v>
      </c>
      <c r="B2865" s="202" t="s">
        <v>240</v>
      </c>
      <c r="C2865" s="201" t="s">
        <v>714</v>
      </c>
      <c r="D2865" s="201" t="s">
        <v>733</v>
      </c>
      <c r="E2865" s="211" t="s">
        <v>1182</v>
      </c>
      <c r="F2865" s="203" t="s">
        <v>717</v>
      </c>
      <c r="G2865" s="201">
        <v>0</v>
      </c>
      <c r="H2865" s="201">
        <v>7.5</v>
      </c>
      <c r="I2865" s="201">
        <f t="shared" ref="I2865:I2871" si="200">(G2865*H2865)/100</f>
        <v>0</v>
      </c>
      <c r="J2865" s="197"/>
    </row>
    <row r="2866" spans="1:10" ht="12.75" customHeight="1">
      <c r="A2866" s="201"/>
      <c r="B2866" s="202"/>
      <c r="C2866" s="201"/>
      <c r="D2866" s="201"/>
      <c r="E2866" s="202"/>
      <c r="F2866" s="204" t="s">
        <v>718</v>
      </c>
      <c r="G2866" s="201">
        <v>0</v>
      </c>
      <c r="H2866" s="201">
        <v>0.01</v>
      </c>
      <c r="I2866" s="201">
        <f t="shared" si="200"/>
        <v>0</v>
      </c>
      <c r="J2866" s="197"/>
    </row>
    <row r="2867" spans="1:10" ht="12.75" customHeight="1">
      <c r="A2867" s="201"/>
      <c r="B2867" s="202"/>
      <c r="C2867" s="201"/>
      <c r="D2867" s="201"/>
      <c r="E2867" s="202"/>
      <c r="F2867" s="204" t="s">
        <v>719</v>
      </c>
      <c r="G2867" s="201">
        <v>0</v>
      </c>
      <c r="H2867" s="201">
        <v>7.5</v>
      </c>
      <c r="I2867" s="201">
        <f t="shared" si="200"/>
        <v>0</v>
      </c>
      <c r="J2867" s="197"/>
    </row>
    <row r="2868" spans="1:10" ht="12.75" customHeight="1">
      <c r="A2868" s="201"/>
      <c r="B2868" s="202"/>
      <c r="C2868" s="201"/>
      <c r="D2868" s="201"/>
      <c r="E2868" s="202"/>
      <c r="F2868" s="204" t="s">
        <v>720</v>
      </c>
      <c r="G2868" s="201">
        <v>0</v>
      </c>
      <c r="H2868" s="201">
        <v>0.5</v>
      </c>
      <c r="I2868" s="201">
        <f t="shared" si="200"/>
        <v>0</v>
      </c>
      <c r="J2868" s="197"/>
    </row>
    <row r="2869" spans="1:10" ht="12.75" customHeight="1">
      <c r="A2869" s="201"/>
      <c r="B2869" s="202"/>
      <c r="C2869" s="201"/>
      <c r="D2869" s="201"/>
      <c r="E2869" s="202"/>
      <c r="F2869" s="204" t="s">
        <v>721</v>
      </c>
      <c r="G2869" s="201">
        <v>0</v>
      </c>
      <c r="H2869" s="201">
        <v>0.5</v>
      </c>
      <c r="I2869" s="201">
        <f t="shared" si="200"/>
        <v>0</v>
      </c>
      <c r="J2869" s="197"/>
    </row>
    <row r="2870" spans="1:10" ht="12.75" customHeight="1">
      <c r="A2870" s="201"/>
      <c r="B2870" s="202"/>
      <c r="C2870" s="201"/>
      <c r="D2870" s="201"/>
      <c r="E2870" s="202"/>
      <c r="F2870" s="204" t="s">
        <v>722</v>
      </c>
      <c r="G2870" s="201">
        <v>0</v>
      </c>
      <c r="H2870" s="201">
        <v>0.25</v>
      </c>
      <c r="I2870" s="201">
        <f t="shared" si="200"/>
        <v>0</v>
      </c>
      <c r="J2870" s="197"/>
    </row>
    <row r="2871" spans="1:10" ht="12.75" customHeight="1">
      <c r="A2871" s="201"/>
      <c r="B2871" s="202"/>
      <c r="C2871" s="201"/>
      <c r="D2871" s="201"/>
      <c r="E2871" s="202"/>
      <c r="F2871" s="204" t="s">
        <v>723</v>
      </c>
      <c r="G2871" s="201">
        <v>790</v>
      </c>
      <c r="H2871" s="201">
        <v>0.01</v>
      </c>
      <c r="I2871" s="201">
        <f t="shared" si="200"/>
        <v>7.9000000000000001E-2</v>
      </c>
      <c r="J2871" s="197"/>
    </row>
    <row r="2872" spans="1:10" ht="12.75" customHeight="1">
      <c r="A2872" s="206"/>
      <c r="B2872" s="206"/>
      <c r="C2872" s="206"/>
      <c r="D2872" s="206"/>
      <c r="E2872" s="206"/>
      <c r="F2872" s="208"/>
      <c r="G2872" s="206"/>
      <c r="H2872" s="206"/>
      <c r="I2872" s="206"/>
      <c r="J2872" s="197"/>
    </row>
    <row r="2873" spans="1:10" ht="12.75" customHeight="1">
      <c r="A2873" s="206"/>
      <c r="B2873" s="206"/>
      <c r="C2873" s="206"/>
      <c r="D2873" s="206"/>
      <c r="E2873" s="206"/>
      <c r="F2873" s="208"/>
      <c r="G2873" s="206"/>
      <c r="H2873" s="206"/>
      <c r="I2873" s="206"/>
      <c r="J2873" s="197"/>
    </row>
    <row r="2874" spans="1:10" ht="12.75" customHeight="1">
      <c r="A2874" s="201">
        <v>97</v>
      </c>
      <c r="B2874" s="202" t="s">
        <v>240</v>
      </c>
      <c r="C2874" s="201" t="s">
        <v>714</v>
      </c>
      <c r="D2874" s="201" t="s">
        <v>733</v>
      </c>
      <c r="E2874" s="209" t="s">
        <v>1183</v>
      </c>
      <c r="F2874" s="203" t="s">
        <v>717</v>
      </c>
      <c r="G2874" s="201">
        <v>0</v>
      </c>
      <c r="H2874" s="201">
        <v>7.5</v>
      </c>
      <c r="I2874" s="201">
        <f t="shared" ref="I2874:I2880" si="201">(G2874*H2874)/100</f>
        <v>0</v>
      </c>
      <c r="J2874" s="197"/>
    </row>
    <row r="2875" spans="1:10" ht="12.75" customHeight="1">
      <c r="A2875" s="201"/>
      <c r="B2875" s="202"/>
      <c r="C2875" s="201"/>
      <c r="D2875" s="201"/>
      <c r="E2875" s="202"/>
      <c r="F2875" s="204" t="s">
        <v>718</v>
      </c>
      <c r="G2875" s="201">
        <v>0</v>
      </c>
      <c r="H2875" s="201">
        <v>0.01</v>
      </c>
      <c r="I2875" s="201">
        <f t="shared" si="201"/>
        <v>0</v>
      </c>
      <c r="J2875" s="197"/>
    </row>
    <row r="2876" spans="1:10" ht="12.75" customHeight="1">
      <c r="A2876" s="201"/>
      <c r="B2876" s="202"/>
      <c r="C2876" s="201"/>
      <c r="D2876" s="201"/>
      <c r="E2876" s="202"/>
      <c r="F2876" s="204" t="s">
        <v>719</v>
      </c>
      <c r="G2876" s="201">
        <v>0</v>
      </c>
      <c r="H2876" s="201">
        <v>7.5</v>
      </c>
      <c r="I2876" s="201">
        <f t="shared" si="201"/>
        <v>0</v>
      </c>
      <c r="J2876" s="197"/>
    </row>
    <row r="2877" spans="1:10" ht="12.75" customHeight="1">
      <c r="A2877" s="201"/>
      <c r="B2877" s="202"/>
      <c r="C2877" s="201"/>
      <c r="D2877" s="201"/>
      <c r="E2877" s="202"/>
      <c r="F2877" s="204" t="s">
        <v>720</v>
      </c>
      <c r="G2877" s="201">
        <v>0</v>
      </c>
      <c r="H2877" s="201">
        <v>0.5</v>
      </c>
      <c r="I2877" s="201">
        <f t="shared" si="201"/>
        <v>0</v>
      </c>
      <c r="J2877" s="197"/>
    </row>
    <row r="2878" spans="1:10" ht="12.75" customHeight="1">
      <c r="A2878" s="201"/>
      <c r="B2878" s="202"/>
      <c r="C2878" s="201"/>
      <c r="D2878" s="201"/>
      <c r="E2878" s="202"/>
      <c r="F2878" s="204" t="s">
        <v>721</v>
      </c>
      <c r="G2878" s="201">
        <v>0</v>
      </c>
      <c r="H2878" s="201">
        <v>0.5</v>
      </c>
      <c r="I2878" s="201">
        <f t="shared" si="201"/>
        <v>0</v>
      </c>
      <c r="J2878" s="197"/>
    </row>
    <row r="2879" spans="1:10" ht="12.75" customHeight="1">
      <c r="A2879" s="201"/>
      <c r="B2879" s="202"/>
      <c r="C2879" s="201"/>
      <c r="D2879" s="201"/>
      <c r="E2879" s="202"/>
      <c r="F2879" s="204" t="s">
        <v>722</v>
      </c>
      <c r="G2879" s="201">
        <v>0</v>
      </c>
      <c r="H2879" s="201">
        <v>0.25</v>
      </c>
      <c r="I2879" s="201">
        <f t="shared" si="201"/>
        <v>0</v>
      </c>
      <c r="J2879" s="197"/>
    </row>
    <row r="2880" spans="1:10" ht="12.75" customHeight="1">
      <c r="A2880" s="201"/>
      <c r="B2880" s="202"/>
      <c r="C2880" s="201"/>
      <c r="D2880" s="201"/>
      <c r="E2880" s="202"/>
      <c r="F2880" s="204" t="s">
        <v>723</v>
      </c>
      <c r="G2880" s="201">
        <v>590</v>
      </c>
      <c r="H2880" s="201">
        <v>0.01</v>
      </c>
      <c r="I2880" s="201">
        <f t="shared" si="201"/>
        <v>5.9000000000000004E-2</v>
      </c>
      <c r="J2880" s="197"/>
    </row>
    <row r="2881" spans="1:10" ht="12.75" customHeight="1">
      <c r="A2881" s="206"/>
      <c r="B2881" s="206"/>
      <c r="C2881" s="206"/>
      <c r="D2881" s="206"/>
      <c r="E2881" s="206"/>
      <c r="F2881" s="208"/>
      <c r="G2881" s="206"/>
      <c r="H2881" s="206"/>
      <c r="I2881" s="206"/>
      <c r="J2881" s="197"/>
    </row>
    <row r="2882" spans="1:10" ht="12.75" customHeight="1">
      <c r="A2882" s="206"/>
      <c r="B2882" s="206"/>
      <c r="C2882" s="206"/>
      <c r="D2882" s="206"/>
      <c r="E2882" s="206"/>
      <c r="F2882" s="208"/>
      <c r="G2882" s="206"/>
      <c r="H2882" s="206"/>
      <c r="I2882" s="206"/>
      <c r="J2882" s="197"/>
    </row>
    <row r="2883" spans="1:10" ht="12.75" customHeight="1">
      <c r="A2883" s="201">
        <v>98</v>
      </c>
      <c r="B2883" s="202" t="s">
        <v>240</v>
      </c>
      <c r="C2883" s="201" t="s">
        <v>714</v>
      </c>
      <c r="D2883" s="201" t="s">
        <v>733</v>
      </c>
      <c r="E2883" s="209" t="s">
        <v>1184</v>
      </c>
      <c r="F2883" s="203" t="s">
        <v>717</v>
      </c>
      <c r="G2883" s="201">
        <v>0</v>
      </c>
      <c r="H2883" s="201">
        <v>7.5</v>
      </c>
      <c r="I2883" s="201">
        <f t="shared" ref="I2883:I2889" si="202">(G2883*H2883)/100</f>
        <v>0</v>
      </c>
      <c r="J2883" s="197"/>
    </row>
    <row r="2884" spans="1:10" ht="12.75" customHeight="1">
      <c r="A2884" s="201"/>
      <c r="B2884" s="202"/>
      <c r="C2884" s="201"/>
      <c r="D2884" s="201"/>
      <c r="E2884" s="202"/>
      <c r="F2884" s="204" t="s">
        <v>718</v>
      </c>
      <c r="G2884" s="201">
        <v>0</v>
      </c>
      <c r="H2884" s="201">
        <v>0.01</v>
      </c>
      <c r="I2884" s="201">
        <f t="shared" si="202"/>
        <v>0</v>
      </c>
      <c r="J2884" s="197"/>
    </row>
    <row r="2885" spans="1:10" ht="12.75" customHeight="1">
      <c r="A2885" s="201"/>
      <c r="B2885" s="202"/>
      <c r="C2885" s="201"/>
      <c r="D2885" s="201"/>
      <c r="E2885" s="202"/>
      <c r="F2885" s="204" t="s">
        <v>719</v>
      </c>
      <c r="G2885" s="201">
        <v>0</v>
      </c>
      <c r="H2885" s="201">
        <v>7.5</v>
      </c>
      <c r="I2885" s="201">
        <f t="shared" si="202"/>
        <v>0</v>
      </c>
      <c r="J2885" s="197"/>
    </row>
    <row r="2886" spans="1:10" ht="12.75" customHeight="1">
      <c r="A2886" s="201"/>
      <c r="B2886" s="202"/>
      <c r="C2886" s="201"/>
      <c r="D2886" s="201"/>
      <c r="E2886" s="202"/>
      <c r="F2886" s="204" t="s">
        <v>720</v>
      </c>
      <c r="G2886" s="201">
        <v>0</v>
      </c>
      <c r="H2886" s="201">
        <v>0.5</v>
      </c>
      <c r="I2886" s="201">
        <f t="shared" si="202"/>
        <v>0</v>
      </c>
      <c r="J2886" s="197"/>
    </row>
    <row r="2887" spans="1:10" ht="12.75" customHeight="1">
      <c r="A2887" s="201"/>
      <c r="B2887" s="202"/>
      <c r="C2887" s="201"/>
      <c r="D2887" s="201"/>
      <c r="E2887" s="202"/>
      <c r="F2887" s="204" t="s">
        <v>721</v>
      </c>
      <c r="G2887" s="201">
        <v>0</v>
      </c>
      <c r="H2887" s="201">
        <v>0.5</v>
      </c>
      <c r="I2887" s="201">
        <f t="shared" si="202"/>
        <v>0</v>
      </c>
      <c r="J2887" s="197"/>
    </row>
    <row r="2888" spans="1:10" ht="12.75" customHeight="1">
      <c r="A2888" s="201"/>
      <c r="B2888" s="202"/>
      <c r="C2888" s="201"/>
      <c r="D2888" s="201"/>
      <c r="E2888" s="202"/>
      <c r="F2888" s="204" t="s">
        <v>722</v>
      </c>
      <c r="G2888" s="201">
        <v>0</v>
      </c>
      <c r="H2888" s="201">
        <v>0.25</v>
      </c>
      <c r="I2888" s="201">
        <f t="shared" si="202"/>
        <v>0</v>
      </c>
      <c r="J2888" s="197"/>
    </row>
    <row r="2889" spans="1:10" ht="12.75" customHeight="1">
      <c r="A2889" s="201"/>
      <c r="B2889" s="202"/>
      <c r="C2889" s="201"/>
      <c r="D2889" s="201"/>
      <c r="E2889" s="202"/>
      <c r="F2889" s="204" t="s">
        <v>723</v>
      </c>
      <c r="G2889" s="201">
        <v>580</v>
      </c>
      <c r="H2889" s="201">
        <v>0.01</v>
      </c>
      <c r="I2889" s="201">
        <f t="shared" si="202"/>
        <v>5.7999999999999996E-2</v>
      </c>
      <c r="J2889" s="197"/>
    </row>
    <row r="2890" spans="1:10" ht="12.75" customHeight="1">
      <c r="A2890" s="206"/>
      <c r="B2890" s="206"/>
      <c r="C2890" s="206"/>
      <c r="D2890" s="206"/>
      <c r="E2890" s="206"/>
      <c r="F2890" s="208"/>
      <c r="G2890" s="206"/>
      <c r="H2890" s="206"/>
      <c r="I2890" s="206"/>
      <c r="J2890" s="197"/>
    </row>
    <row r="2891" spans="1:10" ht="12.75" customHeight="1">
      <c r="A2891" s="206"/>
      <c r="B2891" s="206"/>
      <c r="C2891" s="206"/>
      <c r="D2891" s="206"/>
      <c r="E2891" s="206"/>
      <c r="F2891" s="208"/>
      <c r="G2891" s="206"/>
      <c r="H2891" s="206"/>
      <c r="I2891" s="206"/>
      <c r="J2891" s="197"/>
    </row>
    <row r="2892" spans="1:10" ht="12.75" customHeight="1">
      <c r="A2892" s="201">
        <v>99</v>
      </c>
      <c r="B2892" s="202" t="s">
        <v>240</v>
      </c>
      <c r="C2892" s="201" t="s">
        <v>714</v>
      </c>
      <c r="D2892" s="201" t="s">
        <v>733</v>
      </c>
      <c r="E2892" s="209" t="s">
        <v>1185</v>
      </c>
      <c r="F2892" s="203" t="s">
        <v>717</v>
      </c>
      <c r="G2892" s="201">
        <v>0</v>
      </c>
      <c r="H2892" s="201">
        <v>7.5</v>
      </c>
      <c r="I2892" s="201">
        <f t="shared" ref="I2892:I2898" si="203">(G2892*H2892)/100</f>
        <v>0</v>
      </c>
      <c r="J2892" s="197"/>
    </row>
    <row r="2893" spans="1:10" ht="12.75" customHeight="1">
      <c r="A2893" s="201"/>
      <c r="B2893" s="202"/>
      <c r="C2893" s="201"/>
      <c r="D2893" s="201"/>
      <c r="E2893" s="202"/>
      <c r="F2893" s="204" t="s">
        <v>718</v>
      </c>
      <c r="G2893" s="201">
        <v>0</v>
      </c>
      <c r="H2893" s="201">
        <v>0.01</v>
      </c>
      <c r="I2893" s="201">
        <f t="shared" si="203"/>
        <v>0</v>
      </c>
      <c r="J2893" s="197"/>
    </row>
    <row r="2894" spans="1:10" ht="12.75" customHeight="1">
      <c r="A2894" s="201"/>
      <c r="B2894" s="202"/>
      <c r="C2894" s="201"/>
      <c r="D2894" s="201"/>
      <c r="E2894" s="202"/>
      <c r="F2894" s="204" t="s">
        <v>719</v>
      </c>
      <c r="G2894" s="201">
        <v>0</v>
      </c>
      <c r="H2894" s="201">
        <v>7.5</v>
      </c>
      <c r="I2894" s="201">
        <f t="shared" si="203"/>
        <v>0</v>
      </c>
      <c r="J2894" s="197"/>
    </row>
    <row r="2895" spans="1:10" ht="12.75" customHeight="1">
      <c r="A2895" s="201"/>
      <c r="B2895" s="202"/>
      <c r="C2895" s="201"/>
      <c r="D2895" s="201"/>
      <c r="E2895" s="202"/>
      <c r="F2895" s="204" t="s">
        <v>720</v>
      </c>
      <c r="G2895" s="201">
        <v>0</v>
      </c>
      <c r="H2895" s="201">
        <v>0.5</v>
      </c>
      <c r="I2895" s="201">
        <f t="shared" si="203"/>
        <v>0</v>
      </c>
      <c r="J2895" s="197"/>
    </row>
    <row r="2896" spans="1:10" ht="12.75" customHeight="1">
      <c r="A2896" s="201"/>
      <c r="B2896" s="202"/>
      <c r="C2896" s="201"/>
      <c r="D2896" s="201"/>
      <c r="E2896" s="202"/>
      <c r="F2896" s="204" t="s">
        <v>721</v>
      </c>
      <c r="G2896" s="201">
        <v>0</v>
      </c>
      <c r="H2896" s="201">
        <v>0.5</v>
      </c>
      <c r="I2896" s="201">
        <f t="shared" si="203"/>
        <v>0</v>
      </c>
      <c r="J2896" s="197"/>
    </row>
    <row r="2897" spans="1:10" ht="12.75" customHeight="1">
      <c r="A2897" s="201"/>
      <c r="B2897" s="202"/>
      <c r="C2897" s="201"/>
      <c r="D2897" s="201"/>
      <c r="E2897" s="202"/>
      <c r="F2897" s="204" t="s">
        <v>722</v>
      </c>
      <c r="G2897" s="201">
        <v>0</v>
      </c>
      <c r="H2897" s="201">
        <v>0.25</v>
      </c>
      <c r="I2897" s="201">
        <f t="shared" si="203"/>
        <v>0</v>
      </c>
      <c r="J2897" s="197"/>
    </row>
    <row r="2898" spans="1:10" ht="12.75" customHeight="1">
      <c r="A2898" s="201"/>
      <c r="B2898" s="202"/>
      <c r="C2898" s="201"/>
      <c r="D2898" s="201"/>
      <c r="E2898" s="202"/>
      <c r="F2898" s="204" t="s">
        <v>723</v>
      </c>
      <c r="G2898" s="201">
        <v>450</v>
      </c>
      <c r="H2898" s="201">
        <v>0.01</v>
      </c>
      <c r="I2898" s="201">
        <f t="shared" si="203"/>
        <v>4.4999999999999998E-2</v>
      </c>
      <c r="J2898" s="197"/>
    </row>
    <row r="2899" spans="1:10" ht="12.75" customHeight="1">
      <c r="A2899" s="206"/>
      <c r="B2899" s="206"/>
      <c r="C2899" s="206"/>
      <c r="D2899" s="206"/>
      <c r="E2899" s="206"/>
      <c r="F2899" s="208"/>
      <c r="G2899" s="206"/>
      <c r="H2899" s="206"/>
      <c r="I2899" s="206"/>
      <c r="J2899" s="197"/>
    </row>
    <row r="2900" spans="1:10" ht="12.75" customHeight="1">
      <c r="A2900" s="206"/>
      <c r="B2900" s="206"/>
      <c r="C2900" s="206"/>
      <c r="D2900" s="206"/>
      <c r="E2900" s="206"/>
      <c r="F2900" s="208"/>
      <c r="G2900" s="206"/>
      <c r="H2900" s="206"/>
      <c r="I2900" s="206"/>
      <c r="J2900" s="197"/>
    </row>
    <row r="2901" spans="1:10" ht="12.75" customHeight="1">
      <c r="A2901" s="201">
        <v>100</v>
      </c>
      <c r="B2901" s="202" t="s">
        <v>240</v>
      </c>
      <c r="C2901" s="201" t="s">
        <v>714</v>
      </c>
      <c r="D2901" s="201" t="s">
        <v>733</v>
      </c>
      <c r="E2901" s="209" t="s">
        <v>1186</v>
      </c>
      <c r="F2901" s="203" t="s">
        <v>717</v>
      </c>
      <c r="G2901" s="201">
        <v>0</v>
      </c>
      <c r="H2901" s="201">
        <v>7.5</v>
      </c>
      <c r="I2901" s="201">
        <f t="shared" ref="I2901:I2907" si="204">(G2901*H2901)/100</f>
        <v>0</v>
      </c>
      <c r="J2901" s="197"/>
    </row>
    <row r="2902" spans="1:10" ht="12.75" customHeight="1">
      <c r="A2902" s="201"/>
      <c r="B2902" s="202"/>
      <c r="C2902" s="201"/>
      <c r="D2902" s="201"/>
      <c r="E2902" s="202"/>
      <c r="F2902" s="204" t="s">
        <v>718</v>
      </c>
      <c r="G2902" s="201">
        <v>0</v>
      </c>
      <c r="H2902" s="201">
        <v>0.01</v>
      </c>
      <c r="I2902" s="201">
        <f t="shared" si="204"/>
        <v>0</v>
      </c>
      <c r="J2902" s="197"/>
    </row>
    <row r="2903" spans="1:10" ht="12.75" customHeight="1">
      <c r="A2903" s="201"/>
      <c r="B2903" s="202"/>
      <c r="C2903" s="201"/>
      <c r="D2903" s="201"/>
      <c r="E2903" s="202"/>
      <c r="F2903" s="204" t="s">
        <v>719</v>
      </c>
      <c r="G2903" s="201">
        <v>0</v>
      </c>
      <c r="H2903" s="201">
        <v>7.5</v>
      </c>
      <c r="I2903" s="201">
        <f t="shared" si="204"/>
        <v>0</v>
      </c>
      <c r="J2903" s="197"/>
    </row>
    <row r="2904" spans="1:10" ht="12.75" customHeight="1">
      <c r="A2904" s="201"/>
      <c r="B2904" s="202"/>
      <c r="C2904" s="201"/>
      <c r="D2904" s="201"/>
      <c r="E2904" s="202"/>
      <c r="F2904" s="204" t="s">
        <v>720</v>
      </c>
      <c r="G2904" s="201">
        <v>0</v>
      </c>
      <c r="H2904" s="201">
        <v>0.5</v>
      </c>
      <c r="I2904" s="201">
        <f t="shared" si="204"/>
        <v>0</v>
      </c>
      <c r="J2904" s="197"/>
    </row>
    <row r="2905" spans="1:10" ht="12.75" customHeight="1">
      <c r="A2905" s="201"/>
      <c r="B2905" s="202"/>
      <c r="C2905" s="201"/>
      <c r="D2905" s="201"/>
      <c r="E2905" s="202"/>
      <c r="F2905" s="204" t="s">
        <v>721</v>
      </c>
      <c r="G2905" s="201">
        <v>0</v>
      </c>
      <c r="H2905" s="201">
        <v>0.5</v>
      </c>
      <c r="I2905" s="201">
        <f t="shared" si="204"/>
        <v>0</v>
      </c>
      <c r="J2905" s="197"/>
    </row>
    <row r="2906" spans="1:10" ht="12.75" customHeight="1">
      <c r="A2906" s="201"/>
      <c r="B2906" s="202"/>
      <c r="C2906" s="201"/>
      <c r="D2906" s="201"/>
      <c r="E2906" s="202"/>
      <c r="F2906" s="204" t="s">
        <v>722</v>
      </c>
      <c r="G2906" s="201">
        <v>0</v>
      </c>
      <c r="H2906" s="201">
        <v>0.25</v>
      </c>
      <c r="I2906" s="201">
        <f t="shared" si="204"/>
        <v>0</v>
      </c>
      <c r="J2906" s="197"/>
    </row>
    <row r="2907" spans="1:10" ht="12.75" customHeight="1">
      <c r="A2907" s="201"/>
      <c r="B2907" s="202"/>
      <c r="C2907" s="201"/>
      <c r="D2907" s="201"/>
      <c r="E2907" s="202"/>
      <c r="F2907" s="204" t="s">
        <v>723</v>
      </c>
      <c r="G2907" s="201">
        <v>600</v>
      </c>
      <c r="H2907" s="201">
        <v>0.01</v>
      </c>
      <c r="I2907" s="201">
        <f t="shared" si="204"/>
        <v>0.06</v>
      </c>
      <c r="J2907" s="197"/>
    </row>
    <row r="2908" spans="1:10" ht="12.75" customHeight="1">
      <c r="A2908" s="206"/>
      <c r="B2908" s="206"/>
      <c r="C2908" s="206"/>
      <c r="D2908" s="206"/>
      <c r="E2908" s="206"/>
      <c r="F2908" s="208"/>
      <c r="G2908" s="206"/>
      <c r="H2908" s="206"/>
      <c r="I2908" s="206"/>
      <c r="J2908" s="197"/>
    </row>
    <row r="2909" spans="1:10" ht="12.75" customHeight="1">
      <c r="A2909" s="206"/>
      <c r="B2909" s="206"/>
      <c r="C2909" s="206"/>
      <c r="D2909" s="206"/>
      <c r="E2909" s="206"/>
      <c r="F2909" s="208"/>
      <c r="G2909" s="206"/>
      <c r="H2909" s="206"/>
      <c r="I2909" s="206"/>
      <c r="J2909" s="197"/>
    </row>
    <row r="2910" spans="1:10" ht="12.75" customHeight="1">
      <c r="A2910" s="201">
        <v>101</v>
      </c>
      <c r="B2910" s="202" t="s">
        <v>240</v>
      </c>
      <c r="C2910" s="201" t="s">
        <v>714</v>
      </c>
      <c r="D2910" s="201" t="s">
        <v>733</v>
      </c>
      <c r="E2910" s="209" t="s">
        <v>1187</v>
      </c>
      <c r="F2910" s="203" t="s">
        <v>717</v>
      </c>
      <c r="G2910" s="201">
        <v>0</v>
      </c>
      <c r="H2910" s="201">
        <v>7.5</v>
      </c>
      <c r="I2910" s="201">
        <f t="shared" ref="I2910:I2916" si="205">(G2910*H2910)/100</f>
        <v>0</v>
      </c>
      <c r="J2910" s="197"/>
    </row>
    <row r="2911" spans="1:10" ht="12.75" customHeight="1">
      <c r="A2911" s="201"/>
      <c r="B2911" s="202"/>
      <c r="C2911" s="201"/>
      <c r="D2911" s="201"/>
      <c r="E2911" s="202"/>
      <c r="F2911" s="204" t="s">
        <v>718</v>
      </c>
      <c r="G2911" s="201">
        <v>0</v>
      </c>
      <c r="H2911" s="201">
        <v>0.01</v>
      </c>
      <c r="I2911" s="201">
        <f t="shared" si="205"/>
        <v>0</v>
      </c>
      <c r="J2911" s="197"/>
    </row>
    <row r="2912" spans="1:10" ht="12.75" customHeight="1">
      <c r="A2912" s="201"/>
      <c r="B2912" s="202"/>
      <c r="C2912" s="201"/>
      <c r="D2912" s="201"/>
      <c r="E2912" s="202"/>
      <c r="F2912" s="204" t="s">
        <v>719</v>
      </c>
      <c r="G2912" s="201">
        <v>0</v>
      </c>
      <c r="H2912" s="201">
        <v>7.5</v>
      </c>
      <c r="I2912" s="201">
        <f t="shared" si="205"/>
        <v>0</v>
      </c>
      <c r="J2912" s="197"/>
    </row>
    <row r="2913" spans="1:10" ht="12.75" customHeight="1">
      <c r="A2913" s="201"/>
      <c r="B2913" s="202"/>
      <c r="C2913" s="201"/>
      <c r="D2913" s="201"/>
      <c r="E2913" s="202"/>
      <c r="F2913" s="204" t="s">
        <v>720</v>
      </c>
      <c r="G2913" s="201">
        <v>0</v>
      </c>
      <c r="H2913" s="201">
        <v>0.5</v>
      </c>
      <c r="I2913" s="201">
        <f t="shared" si="205"/>
        <v>0</v>
      </c>
      <c r="J2913" s="197"/>
    </row>
    <row r="2914" spans="1:10" ht="12.75" customHeight="1">
      <c r="A2914" s="201"/>
      <c r="B2914" s="202"/>
      <c r="C2914" s="201"/>
      <c r="D2914" s="201"/>
      <c r="E2914" s="202"/>
      <c r="F2914" s="204" t="s">
        <v>721</v>
      </c>
      <c r="G2914" s="201">
        <v>0</v>
      </c>
      <c r="H2914" s="201">
        <v>0.5</v>
      </c>
      <c r="I2914" s="201">
        <f t="shared" si="205"/>
        <v>0</v>
      </c>
      <c r="J2914" s="197"/>
    </row>
    <row r="2915" spans="1:10" ht="12.75" customHeight="1">
      <c r="A2915" s="201"/>
      <c r="B2915" s="202"/>
      <c r="C2915" s="201"/>
      <c r="D2915" s="201"/>
      <c r="E2915" s="202"/>
      <c r="F2915" s="204" t="s">
        <v>722</v>
      </c>
      <c r="G2915" s="201">
        <v>0</v>
      </c>
      <c r="H2915" s="201">
        <v>0.25</v>
      </c>
      <c r="I2915" s="201">
        <f t="shared" si="205"/>
        <v>0</v>
      </c>
      <c r="J2915" s="197"/>
    </row>
    <row r="2916" spans="1:10" ht="12.75" customHeight="1">
      <c r="A2916" s="201"/>
      <c r="B2916" s="202"/>
      <c r="C2916" s="201"/>
      <c r="D2916" s="201"/>
      <c r="E2916" s="202"/>
      <c r="F2916" s="204" t="s">
        <v>723</v>
      </c>
      <c r="G2916" s="201">
        <f>160+450</f>
        <v>610</v>
      </c>
      <c r="H2916" s="201">
        <v>0.01</v>
      </c>
      <c r="I2916" s="201">
        <f t="shared" si="205"/>
        <v>6.1000000000000006E-2</v>
      </c>
      <c r="J2916" s="197"/>
    </row>
    <row r="2917" spans="1:10" ht="12.75" customHeight="1">
      <c r="A2917" s="206"/>
      <c r="B2917" s="206"/>
      <c r="C2917" s="206"/>
      <c r="D2917" s="206"/>
      <c r="E2917" s="206"/>
      <c r="F2917" s="208"/>
      <c r="G2917" s="206"/>
      <c r="H2917" s="206"/>
      <c r="I2917" s="206"/>
      <c r="J2917" s="197"/>
    </row>
    <row r="2918" spans="1:10" ht="12.75" customHeight="1">
      <c r="A2918" s="206"/>
      <c r="B2918" s="206"/>
      <c r="C2918" s="206"/>
      <c r="D2918" s="206"/>
      <c r="E2918" s="206"/>
      <c r="F2918" s="208"/>
      <c r="G2918" s="206"/>
      <c r="H2918" s="206"/>
      <c r="I2918" s="206"/>
      <c r="J2918" s="197"/>
    </row>
    <row r="2919" spans="1:10" ht="12.75" customHeight="1">
      <c r="A2919" s="201">
        <v>102</v>
      </c>
      <c r="B2919" s="202" t="s">
        <v>240</v>
      </c>
      <c r="C2919" s="201" t="s">
        <v>714</v>
      </c>
      <c r="D2919" s="201" t="s">
        <v>733</v>
      </c>
      <c r="E2919" s="209" t="s">
        <v>1188</v>
      </c>
      <c r="F2919" s="203" t="s">
        <v>717</v>
      </c>
      <c r="G2919" s="201">
        <v>0</v>
      </c>
      <c r="H2919" s="201">
        <v>7.5</v>
      </c>
      <c r="I2919" s="201">
        <f t="shared" ref="I2919:I2925" si="206">(G2919*H2919)/100</f>
        <v>0</v>
      </c>
      <c r="J2919" s="197"/>
    </row>
    <row r="2920" spans="1:10" ht="12.75" customHeight="1">
      <c r="A2920" s="201"/>
      <c r="B2920" s="202"/>
      <c r="C2920" s="201"/>
      <c r="D2920" s="201"/>
      <c r="E2920" s="202"/>
      <c r="F2920" s="204" t="s">
        <v>718</v>
      </c>
      <c r="G2920" s="201">
        <v>0</v>
      </c>
      <c r="H2920" s="201">
        <v>0.01</v>
      </c>
      <c r="I2920" s="201">
        <f t="shared" si="206"/>
        <v>0</v>
      </c>
      <c r="J2920" s="197"/>
    </row>
    <row r="2921" spans="1:10" ht="12.75" customHeight="1">
      <c r="A2921" s="201"/>
      <c r="B2921" s="202"/>
      <c r="C2921" s="201"/>
      <c r="D2921" s="201"/>
      <c r="E2921" s="202"/>
      <c r="F2921" s="204" t="s">
        <v>719</v>
      </c>
      <c r="G2921" s="201">
        <v>0</v>
      </c>
      <c r="H2921" s="201">
        <v>7.5</v>
      </c>
      <c r="I2921" s="201">
        <f t="shared" si="206"/>
        <v>0</v>
      </c>
      <c r="J2921" s="197"/>
    </row>
    <row r="2922" spans="1:10" ht="12.75" customHeight="1">
      <c r="A2922" s="201"/>
      <c r="B2922" s="202"/>
      <c r="C2922" s="201"/>
      <c r="D2922" s="201"/>
      <c r="E2922" s="202"/>
      <c r="F2922" s="204" t="s">
        <v>720</v>
      </c>
      <c r="G2922" s="201">
        <v>0</v>
      </c>
      <c r="H2922" s="201">
        <v>0.5</v>
      </c>
      <c r="I2922" s="201">
        <f t="shared" si="206"/>
        <v>0</v>
      </c>
      <c r="J2922" s="197"/>
    </row>
    <row r="2923" spans="1:10" ht="12.75" customHeight="1">
      <c r="A2923" s="201"/>
      <c r="B2923" s="202"/>
      <c r="C2923" s="201"/>
      <c r="D2923" s="201"/>
      <c r="E2923" s="202"/>
      <c r="F2923" s="204" t="s">
        <v>721</v>
      </c>
      <c r="G2923" s="201">
        <v>0</v>
      </c>
      <c r="H2923" s="201">
        <v>0.5</v>
      </c>
      <c r="I2923" s="201">
        <f t="shared" si="206"/>
        <v>0</v>
      </c>
      <c r="J2923" s="197"/>
    </row>
    <row r="2924" spans="1:10" ht="12.75" customHeight="1">
      <c r="A2924" s="201"/>
      <c r="B2924" s="202"/>
      <c r="C2924" s="201"/>
      <c r="D2924" s="201"/>
      <c r="E2924" s="202"/>
      <c r="F2924" s="204" t="s">
        <v>722</v>
      </c>
      <c r="G2924" s="201">
        <v>0</v>
      </c>
      <c r="H2924" s="201">
        <v>0.25</v>
      </c>
      <c r="I2924" s="201">
        <f t="shared" si="206"/>
        <v>0</v>
      </c>
      <c r="J2924" s="197"/>
    </row>
    <row r="2925" spans="1:10" ht="12.75" customHeight="1">
      <c r="A2925" s="201"/>
      <c r="B2925" s="202"/>
      <c r="C2925" s="201"/>
      <c r="D2925" s="201"/>
      <c r="E2925" s="202"/>
      <c r="F2925" s="204" t="s">
        <v>723</v>
      </c>
      <c r="G2925" s="201">
        <v>850</v>
      </c>
      <c r="H2925" s="201">
        <v>0.01</v>
      </c>
      <c r="I2925" s="201">
        <f t="shared" si="206"/>
        <v>8.5000000000000006E-2</v>
      </c>
      <c r="J2925" s="197"/>
    </row>
    <row r="2926" spans="1:10" ht="12.75" customHeight="1">
      <c r="A2926" s="206"/>
      <c r="B2926" s="206"/>
      <c r="C2926" s="206"/>
      <c r="D2926" s="206"/>
      <c r="E2926" s="206"/>
      <c r="F2926" s="208"/>
      <c r="G2926" s="206"/>
      <c r="H2926" s="206"/>
      <c r="I2926" s="206"/>
      <c r="J2926" s="197"/>
    </row>
    <row r="2927" spans="1:10" ht="12.75" customHeight="1">
      <c r="A2927" s="206"/>
      <c r="B2927" s="206"/>
      <c r="C2927" s="206"/>
      <c r="D2927" s="206"/>
      <c r="E2927" s="206"/>
      <c r="F2927" s="208"/>
      <c r="G2927" s="206"/>
      <c r="H2927" s="206"/>
      <c r="I2927" s="206"/>
      <c r="J2927" s="197"/>
    </row>
    <row r="2928" spans="1:10" ht="12.75" customHeight="1">
      <c r="A2928" s="201">
        <v>103</v>
      </c>
      <c r="B2928" s="202" t="s">
        <v>240</v>
      </c>
      <c r="C2928" s="201" t="s">
        <v>714</v>
      </c>
      <c r="D2928" s="201" t="s">
        <v>733</v>
      </c>
      <c r="E2928" s="209" t="s">
        <v>1189</v>
      </c>
      <c r="F2928" s="203" t="s">
        <v>717</v>
      </c>
      <c r="G2928" s="201">
        <v>0</v>
      </c>
      <c r="H2928" s="201">
        <v>7.5</v>
      </c>
      <c r="I2928" s="201">
        <f t="shared" ref="I2928:I2934" si="207">(G2928*H2928)/100</f>
        <v>0</v>
      </c>
      <c r="J2928" s="197"/>
    </row>
    <row r="2929" spans="1:10" ht="12.75" customHeight="1">
      <c r="A2929" s="201"/>
      <c r="B2929" s="202"/>
      <c r="C2929" s="201"/>
      <c r="D2929" s="201"/>
      <c r="E2929" s="202"/>
      <c r="F2929" s="204" t="s">
        <v>718</v>
      </c>
      <c r="G2929" s="201">
        <v>0</v>
      </c>
      <c r="H2929" s="201">
        <v>0.01</v>
      </c>
      <c r="I2929" s="201">
        <f t="shared" si="207"/>
        <v>0</v>
      </c>
      <c r="J2929" s="197"/>
    </row>
    <row r="2930" spans="1:10" ht="12.75" customHeight="1">
      <c r="A2930" s="201"/>
      <c r="B2930" s="202"/>
      <c r="C2930" s="201"/>
      <c r="D2930" s="201"/>
      <c r="E2930" s="202"/>
      <c r="F2930" s="204" t="s">
        <v>719</v>
      </c>
      <c r="G2930" s="201">
        <v>0</v>
      </c>
      <c r="H2930" s="201">
        <v>7.5</v>
      </c>
      <c r="I2930" s="201">
        <f t="shared" si="207"/>
        <v>0</v>
      </c>
      <c r="J2930" s="197"/>
    </row>
    <row r="2931" spans="1:10" ht="12.75" customHeight="1">
      <c r="A2931" s="201"/>
      <c r="B2931" s="202"/>
      <c r="C2931" s="201"/>
      <c r="D2931" s="201"/>
      <c r="E2931" s="202"/>
      <c r="F2931" s="204" t="s">
        <v>720</v>
      </c>
      <c r="G2931" s="201">
        <v>0</v>
      </c>
      <c r="H2931" s="201">
        <v>0.5</v>
      </c>
      <c r="I2931" s="201">
        <f t="shared" si="207"/>
        <v>0</v>
      </c>
      <c r="J2931" s="197"/>
    </row>
    <row r="2932" spans="1:10" ht="12.75" customHeight="1">
      <c r="A2932" s="201"/>
      <c r="B2932" s="202"/>
      <c r="C2932" s="201"/>
      <c r="D2932" s="201"/>
      <c r="E2932" s="202"/>
      <c r="F2932" s="204" t="s">
        <v>721</v>
      </c>
      <c r="G2932" s="201">
        <v>0</v>
      </c>
      <c r="H2932" s="201">
        <v>0.5</v>
      </c>
      <c r="I2932" s="201">
        <f t="shared" si="207"/>
        <v>0</v>
      </c>
      <c r="J2932" s="197"/>
    </row>
    <row r="2933" spans="1:10" ht="12.75" customHeight="1">
      <c r="A2933" s="201"/>
      <c r="B2933" s="202"/>
      <c r="C2933" s="201"/>
      <c r="D2933" s="201"/>
      <c r="E2933" s="202"/>
      <c r="F2933" s="204" t="s">
        <v>722</v>
      </c>
      <c r="G2933" s="201">
        <v>0</v>
      </c>
      <c r="H2933" s="201">
        <v>0.25</v>
      </c>
      <c r="I2933" s="201">
        <f t="shared" si="207"/>
        <v>0</v>
      </c>
      <c r="J2933" s="197"/>
    </row>
    <row r="2934" spans="1:10" ht="12.75" customHeight="1">
      <c r="A2934" s="201"/>
      <c r="B2934" s="202"/>
      <c r="C2934" s="201"/>
      <c r="D2934" s="201"/>
      <c r="E2934" s="202"/>
      <c r="F2934" s="204" t="s">
        <v>723</v>
      </c>
      <c r="G2934" s="201">
        <v>800</v>
      </c>
      <c r="H2934" s="201">
        <v>0.01</v>
      </c>
      <c r="I2934" s="201">
        <f t="shared" si="207"/>
        <v>0.08</v>
      </c>
      <c r="J2934" s="197"/>
    </row>
    <row r="2935" spans="1:10" ht="12.75" customHeight="1">
      <c r="A2935" s="206"/>
      <c r="B2935" s="206"/>
      <c r="C2935" s="206"/>
      <c r="D2935" s="206"/>
      <c r="E2935" s="206"/>
      <c r="F2935" s="208"/>
      <c r="G2935" s="206"/>
      <c r="H2935" s="206"/>
      <c r="I2935" s="206"/>
      <c r="J2935" s="197"/>
    </row>
    <row r="2936" spans="1:10" ht="12.75" customHeight="1">
      <c r="A2936" s="206"/>
      <c r="B2936" s="206"/>
      <c r="C2936" s="206"/>
      <c r="D2936" s="206"/>
      <c r="E2936" s="206"/>
      <c r="F2936" s="208"/>
      <c r="G2936" s="206"/>
      <c r="H2936" s="206"/>
      <c r="I2936" s="206"/>
      <c r="J2936" s="197"/>
    </row>
    <row r="2937" spans="1:10" ht="12.75" customHeight="1">
      <c r="A2937" s="201">
        <v>104</v>
      </c>
      <c r="B2937" s="202" t="s">
        <v>240</v>
      </c>
      <c r="C2937" s="201" t="s">
        <v>714</v>
      </c>
      <c r="D2937" s="201" t="s">
        <v>733</v>
      </c>
      <c r="E2937" s="209" t="s">
        <v>1190</v>
      </c>
      <c r="F2937" s="203" t="s">
        <v>717</v>
      </c>
      <c r="G2937" s="201">
        <v>0</v>
      </c>
      <c r="H2937" s="201">
        <v>7.5</v>
      </c>
      <c r="I2937" s="201">
        <f t="shared" ref="I2937:I2943" si="208">(G2937*H2937)/100</f>
        <v>0</v>
      </c>
      <c r="J2937" s="197"/>
    </row>
    <row r="2938" spans="1:10" ht="12.75" customHeight="1">
      <c r="A2938" s="201"/>
      <c r="B2938" s="202"/>
      <c r="C2938" s="201"/>
      <c r="D2938" s="201"/>
      <c r="E2938" s="202"/>
      <c r="F2938" s="204" t="s">
        <v>718</v>
      </c>
      <c r="G2938" s="201">
        <v>0</v>
      </c>
      <c r="H2938" s="201">
        <v>0.01</v>
      </c>
      <c r="I2938" s="201">
        <f t="shared" si="208"/>
        <v>0</v>
      </c>
      <c r="J2938" s="197"/>
    </row>
    <row r="2939" spans="1:10" ht="12.75" customHeight="1">
      <c r="A2939" s="201"/>
      <c r="B2939" s="202"/>
      <c r="C2939" s="201"/>
      <c r="D2939" s="201"/>
      <c r="E2939" s="202"/>
      <c r="F2939" s="204" t="s">
        <v>719</v>
      </c>
      <c r="G2939" s="201">
        <v>0</v>
      </c>
      <c r="H2939" s="201">
        <v>7.5</v>
      </c>
      <c r="I2939" s="201">
        <f t="shared" si="208"/>
        <v>0</v>
      </c>
      <c r="J2939" s="197"/>
    </row>
    <row r="2940" spans="1:10" ht="12.75" customHeight="1">
      <c r="A2940" s="201"/>
      <c r="B2940" s="202"/>
      <c r="C2940" s="201"/>
      <c r="D2940" s="201"/>
      <c r="E2940" s="202"/>
      <c r="F2940" s="204" t="s">
        <v>720</v>
      </c>
      <c r="G2940" s="201">
        <v>0</v>
      </c>
      <c r="H2940" s="201">
        <v>0.5</v>
      </c>
      <c r="I2940" s="201">
        <f t="shared" si="208"/>
        <v>0</v>
      </c>
      <c r="J2940" s="197"/>
    </row>
    <row r="2941" spans="1:10" ht="12.75" customHeight="1">
      <c r="A2941" s="201"/>
      <c r="B2941" s="202"/>
      <c r="C2941" s="201"/>
      <c r="D2941" s="201"/>
      <c r="E2941" s="202"/>
      <c r="F2941" s="204" t="s">
        <v>721</v>
      </c>
      <c r="G2941" s="201">
        <v>0</v>
      </c>
      <c r="H2941" s="201">
        <v>0.5</v>
      </c>
      <c r="I2941" s="201">
        <f t="shared" si="208"/>
        <v>0</v>
      </c>
      <c r="J2941" s="197"/>
    </row>
    <row r="2942" spans="1:10" ht="12.75" customHeight="1">
      <c r="A2942" s="201"/>
      <c r="B2942" s="202"/>
      <c r="C2942" s="201"/>
      <c r="D2942" s="201"/>
      <c r="E2942" s="202"/>
      <c r="F2942" s="204" t="s">
        <v>722</v>
      </c>
      <c r="G2942" s="201">
        <v>0</v>
      </c>
      <c r="H2942" s="201">
        <v>0.25</v>
      </c>
      <c r="I2942" s="201">
        <f t="shared" si="208"/>
        <v>0</v>
      </c>
      <c r="J2942" s="197"/>
    </row>
    <row r="2943" spans="1:10" ht="12.75" customHeight="1">
      <c r="A2943" s="201"/>
      <c r="B2943" s="202"/>
      <c r="C2943" s="201"/>
      <c r="D2943" s="201"/>
      <c r="E2943" s="202"/>
      <c r="F2943" s="204" t="s">
        <v>723</v>
      </c>
      <c r="G2943" s="201">
        <v>550</v>
      </c>
      <c r="H2943" s="201">
        <v>0.01</v>
      </c>
      <c r="I2943" s="201">
        <f t="shared" si="208"/>
        <v>5.5E-2</v>
      </c>
      <c r="J2943" s="197"/>
    </row>
    <row r="2944" spans="1:10" ht="12.75" customHeight="1">
      <c r="A2944" s="206"/>
      <c r="B2944" s="206"/>
      <c r="C2944" s="206"/>
      <c r="D2944" s="206"/>
      <c r="E2944" s="206"/>
      <c r="F2944" s="208"/>
      <c r="G2944" s="206"/>
      <c r="H2944" s="206"/>
      <c r="I2944" s="206"/>
      <c r="J2944" s="197"/>
    </row>
    <row r="2945" spans="1:10" ht="12.75" customHeight="1">
      <c r="A2945" s="206"/>
      <c r="B2945" s="206"/>
      <c r="C2945" s="206"/>
      <c r="D2945" s="206"/>
      <c r="E2945" s="206"/>
      <c r="F2945" s="208"/>
      <c r="G2945" s="206"/>
      <c r="H2945" s="206"/>
      <c r="I2945" s="206"/>
      <c r="J2945" s="197"/>
    </row>
    <row r="2946" spans="1:10" ht="12.75" customHeight="1">
      <c r="A2946" s="201">
        <v>105</v>
      </c>
      <c r="B2946" s="202" t="s">
        <v>240</v>
      </c>
      <c r="C2946" s="201" t="s">
        <v>714</v>
      </c>
      <c r="D2946" s="201" t="s">
        <v>733</v>
      </c>
      <c r="E2946" s="209" t="s">
        <v>1191</v>
      </c>
      <c r="F2946" s="203" t="s">
        <v>717</v>
      </c>
      <c r="G2946" s="201">
        <v>0</v>
      </c>
      <c r="H2946" s="201">
        <v>7.5</v>
      </c>
      <c r="I2946" s="201">
        <f t="shared" ref="I2946:I2952" si="209">(G2946*H2946)/100</f>
        <v>0</v>
      </c>
      <c r="J2946" s="197"/>
    </row>
    <row r="2947" spans="1:10" ht="12.75" customHeight="1">
      <c r="A2947" s="201"/>
      <c r="B2947" s="202"/>
      <c r="C2947" s="201"/>
      <c r="D2947" s="201"/>
      <c r="E2947" s="202"/>
      <c r="F2947" s="204" t="s">
        <v>718</v>
      </c>
      <c r="G2947" s="201">
        <v>1</v>
      </c>
      <c r="H2947" s="201">
        <v>0.01</v>
      </c>
      <c r="I2947" s="201">
        <f t="shared" si="209"/>
        <v>1E-4</v>
      </c>
      <c r="J2947" s="197"/>
    </row>
    <row r="2948" spans="1:10" ht="12.75" customHeight="1">
      <c r="A2948" s="201"/>
      <c r="B2948" s="202"/>
      <c r="C2948" s="201"/>
      <c r="D2948" s="201"/>
      <c r="E2948" s="202"/>
      <c r="F2948" s="204" t="s">
        <v>719</v>
      </c>
      <c r="G2948" s="201">
        <v>0</v>
      </c>
      <c r="H2948" s="201">
        <v>7.5</v>
      </c>
      <c r="I2948" s="201">
        <f t="shared" si="209"/>
        <v>0</v>
      </c>
      <c r="J2948" s="197"/>
    </row>
    <row r="2949" spans="1:10" ht="12.75" customHeight="1">
      <c r="A2949" s="201"/>
      <c r="B2949" s="202"/>
      <c r="C2949" s="201"/>
      <c r="D2949" s="201"/>
      <c r="E2949" s="202"/>
      <c r="F2949" s="204" t="s">
        <v>720</v>
      </c>
      <c r="G2949" s="201">
        <v>0</v>
      </c>
      <c r="H2949" s="201">
        <v>0.5</v>
      </c>
      <c r="I2949" s="201">
        <f t="shared" si="209"/>
        <v>0</v>
      </c>
      <c r="J2949" s="197"/>
    </row>
    <row r="2950" spans="1:10" ht="12.75" customHeight="1">
      <c r="A2950" s="201"/>
      <c r="B2950" s="202"/>
      <c r="C2950" s="201"/>
      <c r="D2950" s="201"/>
      <c r="E2950" s="202"/>
      <c r="F2950" s="204" t="s">
        <v>721</v>
      </c>
      <c r="G2950" s="201">
        <v>0</v>
      </c>
      <c r="H2950" s="201">
        <v>0.5</v>
      </c>
      <c r="I2950" s="201">
        <f t="shared" si="209"/>
        <v>0</v>
      </c>
      <c r="J2950" s="197"/>
    </row>
    <row r="2951" spans="1:10" ht="12.75" customHeight="1">
      <c r="A2951" s="201"/>
      <c r="B2951" s="202"/>
      <c r="C2951" s="201"/>
      <c r="D2951" s="201"/>
      <c r="E2951" s="202"/>
      <c r="F2951" s="204" t="s">
        <v>722</v>
      </c>
      <c r="G2951" s="201">
        <v>0</v>
      </c>
      <c r="H2951" s="201">
        <v>0.25</v>
      </c>
      <c r="I2951" s="201">
        <f t="shared" si="209"/>
        <v>0</v>
      </c>
      <c r="J2951" s="197"/>
    </row>
    <row r="2952" spans="1:10" ht="12.75" customHeight="1">
      <c r="A2952" s="201"/>
      <c r="B2952" s="202"/>
      <c r="C2952" s="201"/>
      <c r="D2952" s="201"/>
      <c r="E2952" s="202"/>
      <c r="F2952" s="204" t="s">
        <v>723</v>
      </c>
      <c r="G2952" s="201">
        <v>1790</v>
      </c>
      <c r="H2952" s="201">
        <v>0.01</v>
      </c>
      <c r="I2952" s="201">
        <f t="shared" si="209"/>
        <v>0.17900000000000002</v>
      </c>
      <c r="J2952" s="197"/>
    </row>
    <row r="2953" spans="1:10" ht="12.75" customHeight="1">
      <c r="A2953" s="206"/>
      <c r="B2953" s="206"/>
      <c r="C2953" s="206"/>
      <c r="D2953" s="206"/>
      <c r="E2953" s="206"/>
      <c r="F2953" s="208"/>
      <c r="G2953" s="206"/>
      <c r="H2953" s="206"/>
      <c r="I2953" s="206"/>
      <c r="J2953" s="197"/>
    </row>
    <row r="2954" spans="1:10" ht="12.75" customHeight="1">
      <c r="A2954" s="206"/>
      <c r="B2954" s="206"/>
      <c r="C2954" s="206"/>
      <c r="D2954" s="206"/>
      <c r="E2954" s="206"/>
      <c r="F2954" s="208"/>
      <c r="G2954" s="206"/>
      <c r="H2954" s="206"/>
      <c r="I2954" s="206"/>
      <c r="J2954" s="197"/>
    </row>
    <row r="2955" spans="1:10" ht="12.75" customHeight="1">
      <c r="A2955" s="201">
        <v>106</v>
      </c>
      <c r="B2955" s="202" t="s">
        <v>240</v>
      </c>
      <c r="C2955" s="201" t="s">
        <v>714</v>
      </c>
      <c r="D2955" s="201" t="s">
        <v>733</v>
      </c>
      <c r="E2955" s="209" t="s">
        <v>1192</v>
      </c>
      <c r="F2955" s="203" t="s">
        <v>717</v>
      </c>
      <c r="G2955" s="201">
        <v>0</v>
      </c>
      <c r="H2955" s="201">
        <v>7.5</v>
      </c>
      <c r="I2955" s="201">
        <f t="shared" ref="I2955:I2961" si="210">(G2955*H2955)/100</f>
        <v>0</v>
      </c>
      <c r="J2955" s="197"/>
    </row>
    <row r="2956" spans="1:10" ht="12.75" customHeight="1">
      <c r="A2956" s="201"/>
      <c r="B2956" s="202"/>
      <c r="C2956" s="201"/>
      <c r="D2956" s="201"/>
      <c r="E2956" s="202"/>
      <c r="F2956" s="204" t="s">
        <v>718</v>
      </c>
      <c r="G2956" s="201">
        <v>1</v>
      </c>
      <c r="H2956" s="201">
        <v>0.01</v>
      </c>
      <c r="I2956" s="201">
        <f t="shared" si="210"/>
        <v>1E-4</v>
      </c>
      <c r="J2956" s="197"/>
    </row>
    <row r="2957" spans="1:10" ht="12.75" customHeight="1">
      <c r="A2957" s="201"/>
      <c r="B2957" s="202"/>
      <c r="C2957" s="201"/>
      <c r="D2957" s="201"/>
      <c r="E2957" s="202"/>
      <c r="F2957" s="204" t="s">
        <v>719</v>
      </c>
      <c r="G2957" s="201">
        <v>0</v>
      </c>
      <c r="H2957" s="201">
        <v>7.5</v>
      </c>
      <c r="I2957" s="201">
        <f t="shared" si="210"/>
        <v>0</v>
      </c>
      <c r="J2957" s="197"/>
    </row>
    <row r="2958" spans="1:10" ht="12.75" customHeight="1">
      <c r="A2958" s="201"/>
      <c r="B2958" s="202"/>
      <c r="C2958" s="201"/>
      <c r="D2958" s="201"/>
      <c r="E2958" s="202"/>
      <c r="F2958" s="204" t="s">
        <v>720</v>
      </c>
      <c r="G2958" s="201">
        <v>0</v>
      </c>
      <c r="H2958" s="201">
        <v>0.5</v>
      </c>
      <c r="I2958" s="201">
        <f t="shared" si="210"/>
        <v>0</v>
      </c>
      <c r="J2958" s="197"/>
    </row>
    <row r="2959" spans="1:10" ht="12.75" customHeight="1">
      <c r="A2959" s="201"/>
      <c r="B2959" s="202"/>
      <c r="C2959" s="201"/>
      <c r="D2959" s="201"/>
      <c r="E2959" s="202"/>
      <c r="F2959" s="204" t="s">
        <v>721</v>
      </c>
      <c r="G2959" s="201">
        <v>0</v>
      </c>
      <c r="H2959" s="201">
        <v>0.5</v>
      </c>
      <c r="I2959" s="201">
        <f t="shared" si="210"/>
        <v>0</v>
      </c>
      <c r="J2959" s="197"/>
    </row>
    <row r="2960" spans="1:10" ht="12.75" customHeight="1">
      <c r="A2960" s="201"/>
      <c r="B2960" s="202"/>
      <c r="C2960" s="201"/>
      <c r="D2960" s="201"/>
      <c r="E2960" s="202"/>
      <c r="F2960" s="204" t="s">
        <v>722</v>
      </c>
      <c r="G2960" s="201">
        <v>0</v>
      </c>
      <c r="H2960" s="201">
        <v>0.25</v>
      </c>
      <c r="I2960" s="201">
        <f t="shared" si="210"/>
        <v>0</v>
      </c>
      <c r="J2960" s="197"/>
    </row>
    <row r="2961" spans="1:10" ht="12.75" customHeight="1">
      <c r="A2961" s="201"/>
      <c r="B2961" s="202"/>
      <c r="C2961" s="201"/>
      <c r="D2961" s="201"/>
      <c r="E2961" s="202"/>
      <c r="F2961" s="204" t="s">
        <v>723</v>
      </c>
      <c r="G2961" s="201">
        <v>1490</v>
      </c>
      <c r="H2961" s="201">
        <v>0.01</v>
      </c>
      <c r="I2961" s="201">
        <f t="shared" si="210"/>
        <v>0.14899999999999999</v>
      </c>
      <c r="J2961" s="197"/>
    </row>
    <row r="2962" spans="1:10" ht="12.75" customHeight="1">
      <c r="A2962" s="206"/>
      <c r="B2962" s="206"/>
      <c r="C2962" s="206"/>
      <c r="D2962" s="206"/>
      <c r="E2962" s="206"/>
      <c r="F2962" s="208"/>
      <c r="G2962" s="206"/>
      <c r="H2962" s="206"/>
      <c r="I2962" s="206"/>
      <c r="J2962" s="197"/>
    </row>
    <row r="2963" spans="1:10" ht="12.75" customHeight="1">
      <c r="A2963" s="206"/>
      <c r="B2963" s="206"/>
      <c r="C2963" s="206"/>
      <c r="D2963" s="206"/>
      <c r="E2963" s="206"/>
      <c r="F2963" s="208"/>
      <c r="G2963" s="206"/>
      <c r="H2963" s="206"/>
      <c r="I2963" s="206"/>
      <c r="J2963" s="197"/>
    </row>
    <row r="2964" spans="1:10" ht="12.75" customHeight="1">
      <c r="A2964" s="201">
        <v>107</v>
      </c>
      <c r="B2964" s="202" t="s">
        <v>240</v>
      </c>
      <c r="C2964" s="201" t="s">
        <v>714</v>
      </c>
      <c r="D2964" s="201" t="s">
        <v>733</v>
      </c>
      <c r="E2964" s="209" t="s">
        <v>1193</v>
      </c>
      <c r="F2964" s="203" t="s">
        <v>717</v>
      </c>
      <c r="G2964" s="201">
        <v>0</v>
      </c>
      <c r="H2964" s="201">
        <v>7.5</v>
      </c>
      <c r="I2964" s="201">
        <f t="shared" ref="I2964:I2970" si="211">(G2964*H2964)/100</f>
        <v>0</v>
      </c>
      <c r="J2964" s="197"/>
    </row>
    <row r="2965" spans="1:10" ht="12.75" customHeight="1">
      <c r="A2965" s="201"/>
      <c r="B2965" s="202"/>
      <c r="C2965" s="201"/>
      <c r="D2965" s="201"/>
      <c r="E2965" s="202"/>
      <c r="F2965" s="204" t="s">
        <v>718</v>
      </c>
      <c r="G2965" s="201">
        <v>1</v>
      </c>
      <c r="H2965" s="201">
        <v>0.01</v>
      </c>
      <c r="I2965" s="201">
        <f t="shared" si="211"/>
        <v>1E-4</v>
      </c>
      <c r="J2965" s="197"/>
    </row>
    <row r="2966" spans="1:10" ht="12.75" customHeight="1">
      <c r="A2966" s="201"/>
      <c r="B2966" s="202"/>
      <c r="C2966" s="201"/>
      <c r="D2966" s="201"/>
      <c r="E2966" s="202"/>
      <c r="F2966" s="204" t="s">
        <v>719</v>
      </c>
      <c r="G2966" s="201">
        <v>0</v>
      </c>
      <c r="H2966" s="201">
        <v>7.5</v>
      </c>
      <c r="I2966" s="201">
        <f t="shared" si="211"/>
        <v>0</v>
      </c>
      <c r="J2966" s="197"/>
    </row>
    <row r="2967" spans="1:10" ht="12.75" customHeight="1">
      <c r="A2967" s="201"/>
      <c r="B2967" s="202"/>
      <c r="C2967" s="201"/>
      <c r="D2967" s="201"/>
      <c r="E2967" s="202"/>
      <c r="F2967" s="204" t="s">
        <v>720</v>
      </c>
      <c r="G2967" s="201">
        <v>0</v>
      </c>
      <c r="H2967" s="201">
        <v>0.5</v>
      </c>
      <c r="I2967" s="201">
        <f t="shared" si="211"/>
        <v>0</v>
      </c>
      <c r="J2967" s="197"/>
    </row>
    <row r="2968" spans="1:10" ht="12.75" customHeight="1">
      <c r="A2968" s="201"/>
      <c r="B2968" s="202"/>
      <c r="C2968" s="201"/>
      <c r="D2968" s="201"/>
      <c r="E2968" s="202"/>
      <c r="F2968" s="204" t="s">
        <v>721</v>
      </c>
      <c r="G2968" s="201">
        <v>0</v>
      </c>
      <c r="H2968" s="201">
        <v>0.5</v>
      </c>
      <c r="I2968" s="201">
        <f t="shared" si="211"/>
        <v>0</v>
      </c>
      <c r="J2968" s="197"/>
    </row>
    <row r="2969" spans="1:10" ht="12.75" customHeight="1">
      <c r="A2969" s="201"/>
      <c r="B2969" s="202"/>
      <c r="C2969" s="201"/>
      <c r="D2969" s="201"/>
      <c r="E2969" s="202"/>
      <c r="F2969" s="204" t="s">
        <v>722</v>
      </c>
      <c r="G2969" s="201">
        <v>0</v>
      </c>
      <c r="H2969" s="201">
        <v>0.25</v>
      </c>
      <c r="I2969" s="201">
        <f t="shared" si="211"/>
        <v>0</v>
      </c>
      <c r="J2969" s="197"/>
    </row>
    <row r="2970" spans="1:10" ht="12.75" customHeight="1">
      <c r="A2970" s="201"/>
      <c r="B2970" s="202"/>
      <c r="C2970" s="201"/>
      <c r="D2970" s="201"/>
      <c r="E2970" s="202"/>
      <c r="F2970" s="204" t="s">
        <v>723</v>
      </c>
      <c r="G2970" s="201">
        <v>1750</v>
      </c>
      <c r="H2970" s="201">
        <v>0.01</v>
      </c>
      <c r="I2970" s="201">
        <f t="shared" si="211"/>
        <v>0.17499999999999999</v>
      </c>
      <c r="J2970" s="197"/>
    </row>
    <row r="2971" spans="1:10" ht="12.75" customHeight="1">
      <c r="A2971" s="206"/>
      <c r="B2971" s="206"/>
      <c r="C2971" s="206"/>
      <c r="D2971" s="206"/>
      <c r="E2971" s="206"/>
      <c r="F2971" s="208"/>
      <c r="G2971" s="206"/>
      <c r="H2971" s="206"/>
      <c r="I2971" s="206"/>
      <c r="J2971" s="197"/>
    </row>
    <row r="2972" spans="1:10" ht="12.75" customHeight="1">
      <c r="A2972" s="206"/>
      <c r="B2972" s="206"/>
      <c r="C2972" s="206"/>
      <c r="D2972" s="206"/>
      <c r="E2972" s="206"/>
      <c r="F2972" s="208"/>
      <c r="G2972" s="206"/>
      <c r="H2972" s="206"/>
      <c r="I2972" s="206"/>
      <c r="J2972" s="197"/>
    </row>
    <row r="2973" spans="1:10" ht="12.75" customHeight="1">
      <c r="A2973" s="201">
        <v>108</v>
      </c>
      <c r="B2973" s="202" t="s">
        <v>240</v>
      </c>
      <c r="C2973" s="201" t="s">
        <v>714</v>
      </c>
      <c r="D2973" s="201" t="s">
        <v>733</v>
      </c>
      <c r="E2973" s="209" t="s">
        <v>1194</v>
      </c>
      <c r="F2973" s="203" t="s">
        <v>717</v>
      </c>
      <c r="G2973" s="201">
        <v>0</v>
      </c>
      <c r="H2973" s="201">
        <v>7.5</v>
      </c>
      <c r="I2973" s="201">
        <f t="shared" ref="I2973:I2979" si="212">(G2973*H2973)/100</f>
        <v>0</v>
      </c>
      <c r="J2973" s="197"/>
    </row>
    <row r="2974" spans="1:10" ht="12.75" customHeight="1">
      <c r="A2974" s="201"/>
      <c r="B2974" s="202"/>
      <c r="C2974" s="201"/>
      <c r="D2974" s="201"/>
      <c r="E2974" s="202"/>
      <c r="F2974" s="204" t="s">
        <v>718</v>
      </c>
      <c r="G2974" s="201">
        <v>0</v>
      </c>
      <c r="H2974" s="201">
        <v>0.01</v>
      </c>
      <c r="I2974" s="201">
        <f t="shared" si="212"/>
        <v>0</v>
      </c>
      <c r="J2974" s="197"/>
    </row>
    <row r="2975" spans="1:10" ht="12.75" customHeight="1">
      <c r="A2975" s="201"/>
      <c r="B2975" s="202"/>
      <c r="C2975" s="201"/>
      <c r="D2975" s="201"/>
      <c r="E2975" s="202"/>
      <c r="F2975" s="204" t="s">
        <v>719</v>
      </c>
      <c r="G2975" s="201">
        <v>0</v>
      </c>
      <c r="H2975" s="201">
        <v>7.5</v>
      </c>
      <c r="I2975" s="201">
        <f t="shared" si="212"/>
        <v>0</v>
      </c>
      <c r="J2975" s="197"/>
    </row>
    <row r="2976" spans="1:10" ht="12.75" customHeight="1">
      <c r="A2976" s="201"/>
      <c r="B2976" s="202"/>
      <c r="C2976" s="201"/>
      <c r="D2976" s="201"/>
      <c r="E2976" s="202"/>
      <c r="F2976" s="204" t="s">
        <v>720</v>
      </c>
      <c r="G2976" s="201">
        <v>0</v>
      </c>
      <c r="H2976" s="201">
        <v>0.5</v>
      </c>
      <c r="I2976" s="201">
        <f t="shared" si="212"/>
        <v>0</v>
      </c>
      <c r="J2976" s="197"/>
    </row>
    <row r="2977" spans="1:10" ht="12.75" customHeight="1">
      <c r="A2977" s="201"/>
      <c r="B2977" s="202"/>
      <c r="C2977" s="201"/>
      <c r="D2977" s="201"/>
      <c r="E2977" s="202"/>
      <c r="F2977" s="204" t="s">
        <v>721</v>
      </c>
      <c r="G2977" s="201">
        <v>0</v>
      </c>
      <c r="H2977" s="201">
        <v>0.5</v>
      </c>
      <c r="I2977" s="201">
        <f t="shared" si="212"/>
        <v>0</v>
      </c>
      <c r="J2977" s="197"/>
    </row>
    <row r="2978" spans="1:10" ht="12.75" customHeight="1">
      <c r="A2978" s="201"/>
      <c r="B2978" s="202"/>
      <c r="C2978" s="201"/>
      <c r="D2978" s="201"/>
      <c r="E2978" s="202"/>
      <c r="F2978" s="204" t="s">
        <v>722</v>
      </c>
      <c r="G2978" s="201">
        <v>0</v>
      </c>
      <c r="H2978" s="201">
        <v>0.25</v>
      </c>
      <c r="I2978" s="201">
        <f t="shared" si="212"/>
        <v>0</v>
      </c>
      <c r="J2978" s="197"/>
    </row>
    <row r="2979" spans="1:10" ht="12.75" customHeight="1">
      <c r="A2979" s="201"/>
      <c r="B2979" s="202"/>
      <c r="C2979" s="201"/>
      <c r="D2979" s="201"/>
      <c r="E2979" s="202"/>
      <c r="F2979" s="204" t="s">
        <v>723</v>
      </c>
      <c r="G2979" s="201">
        <v>1560</v>
      </c>
      <c r="H2979" s="201">
        <v>0.01</v>
      </c>
      <c r="I2979" s="201">
        <f t="shared" si="212"/>
        <v>0.156</v>
      </c>
      <c r="J2979" s="197"/>
    </row>
    <row r="2980" spans="1:10" ht="12.75" customHeight="1">
      <c r="A2980" s="206"/>
      <c r="B2980" s="206"/>
      <c r="C2980" s="206"/>
      <c r="D2980" s="206"/>
      <c r="E2980" s="206"/>
      <c r="F2980" s="208"/>
      <c r="G2980" s="206"/>
      <c r="H2980" s="206"/>
      <c r="I2980" s="206"/>
      <c r="J2980" s="197"/>
    </row>
    <row r="2981" spans="1:10" ht="12.75" customHeight="1">
      <c r="A2981" s="206"/>
      <c r="B2981" s="206"/>
      <c r="C2981" s="206"/>
      <c r="D2981" s="206"/>
      <c r="E2981" s="206"/>
      <c r="F2981" s="208"/>
      <c r="G2981" s="206"/>
      <c r="H2981" s="206"/>
      <c r="I2981" s="206"/>
      <c r="J2981" s="197"/>
    </row>
    <row r="2982" spans="1:10" ht="12.75" customHeight="1">
      <c r="A2982" s="201">
        <v>109</v>
      </c>
      <c r="B2982" s="202" t="s">
        <v>240</v>
      </c>
      <c r="C2982" s="201" t="s">
        <v>714</v>
      </c>
      <c r="D2982" s="201" t="s">
        <v>733</v>
      </c>
      <c r="E2982" s="209" t="s">
        <v>1195</v>
      </c>
      <c r="F2982" s="203" t="s">
        <v>717</v>
      </c>
      <c r="G2982" s="201">
        <v>0</v>
      </c>
      <c r="H2982" s="201">
        <v>7.5</v>
      </c>
      <c r="I2982" s="201">
        <f t="shared" ref="I2982:I2988" si="213">(G2982*H2982)/100</f>
        <v>0</v>
      </c>
      <c r="J2982" s="197"/>
    </row>
    <row r="2983" spans="1:10" ht="12.75" customHeight="1">
      <c r="A2983" s="201"/>
      <c r="B2983" s="202"/>
      <c r="C2983" s="201"/>
      <c r="D2983" s="201"/>
      <c r="E2983" s="202"/>
      <c r="F2983" s="204" t="s">
        <v>718</v>
      </c>
      <c r="G2983" s="201">
        <v>0</v>
      </c>
      <c r="H2983" s="201">
        <v>0.01</v>
      </c>
      <c r="I2983" s="201">
        <f t="shared" si="213"/>
        <v>0</v>
      </c>
      <c r="J2983" s="197"/>
    </row>
    <row r="2984" spans="1:10" ht="12.75" customHeight="1">
      <c r="A2984" s="201"/>
      <c r="B2984" s="202"/>
      <c r="C2984" s="201"/>
      <c r="D2984" s="201"/>
      <c r="E2984" s="202"/>
      <c r="F2984" s="204" t="s">
        <v>719</v>
      </c>
      <c r="G2984" s="201">
        <v>0</v>
      </c>
      <c r="H2984" s="201">
        <v>7.5</v>
      </c>
      <c r="I2984" s="201">
        <f t="shared" si="213"/>
        <v>0</v>
      </c>
      <c r="J2984" s="197"/>
    </row>
    <row r="2985" spans="1:10" ht="12.75" customHeight="1">
      <c r="A2985" s="201"/>
      <c r="B2985" s="202"/>
      <c r="C2985" s="201"/>
      <c r="D2985" s="201"/>
      <c r="E2985" s="202"/>
      <c r="F2985" s="204" t="s">
        <v>720</v>
      </c>
      <c r="G2985" s="201">
        <v>0</v>
      </c>
      <c r="H2985" s="201">
        <v>0.5</v>
      </c>
      <c r="I2985" s="201">
        <f t="shared" si="213"/>
        <v>0</v>
      </c>
      <c r="J2985" s="197"/>
    </row>
    <row r="2986" spans="1:10" ht="12.75" customHeight="1">
      <c r="A2986" s="201"/>
      <c r="B2986" s="202"/>
      <c r="C2986" s="201"/>
      <c r="D2986" s="201"/>
      <c r="E2986" s="202"/>
      <c r="F2986" s="204" t="s">
        <v>721</v>
      </c>
      <c r="G2986" s="201">
        <v>0</v>
      </c>
      <c r="H2986" s="201">
        <v>0.5</v>
      </c>
      <c r="I2986" s="201">
        <f t="shared" si="213"/>
        <v>0</v>
      </c>
      <c r="J2986" s="197"/>
    </row>
    <row r="2987" spans="1:10" ht="12.75" customHeight="1">
      <c r="A2987" s="201"/>
      <c r="B2987" s="202"/>
      <c r="C2987" s="201"/>
      <c r="D2987" s="201"/>
      <c r="E2987" s="202"/>
      <c r="F2987" s="204" t="s">
        <v>722</v>
      </c>
      <c r="G2987" s="201">
        <v>0</v>
      </c>
      <c r="H2987" s="201">
        <v>0.25</v>
      </c>
      <c r="I2987" s="201">
        <f t="shared" si="213"/>
        <v>0</v>
      </c>
      <c r="J2987" s="197"/>
    </row>
    <row r="2988" spans="1:10" ht="12.75" customHeight="1">
      <c r="A2988" s="201"/>
      <c r="B2988" s="202"/>
      <c r="C2988" s="201"/>
      <c r="D2988" s="201"/>
      <c r="E2988" s="202"/>
      <c r="F2988" s="204" t="s">
        <v>723</v>
      </c>
      <c r="G2988" s="201">
        <v>1280</v>
      </c>
      <c r="H2988" s="201">
        <v>0.01</v>
      </c>
      <c r="I2988" s="201">
        <f t="shared" si="213"/>
        <v>0.128</v>
      </c>
      <c r="J2988" s="197"/>
    </row>
    <row r="2989" spans="1:10" ht="12.75" customHeight="1">
      <c r="A2989" s="206"/>
      <c r="B2989" s="206"/>
      <c r="C2989" s="206"/>
      <c r="D2989" s="206"/>
      <c r="E2989" s="206"/>
      <c r="F2989" s="208"/>
      <c r="G2989" s="206"/>
      <c r="H2989" s="206"/>
      <c r="I2989" s="206"/>
      <c r="J2989" s="197"/>
    </row>
    <row r="2990" spans="1:10" ht="12.75" customHeight="1">
      <c r="A2990" s="206"/>
      <c r="B2990" s="206"/>
      <c r="C2990" s="206"/>
      <c r="D2990" s="206"/>
      <c r="E2990" s="206"/>
      <c r="F2990" s="208"/>
      <c r="G2990" s="206"/>
      <c r="H2990" s="206"/>
      <c r="I2990" s="206"/>
      <c r="J2990" s="197"/>
    </row>
    <row r="2991" spans="1:10" ht="12.75" customHeight="1">
      <c r="A2991" s="201">
        <v>110</v>
      </c>
      <c r="B2991" s="202" t="s">
        <v>240</v>
      </c>
      <c r="C2991" s="201" t="s">
        <v>714</v>
      </c>
      <c r="D2991" s="201" t="s">
        <v>733</v>
      </c>
      <c r="E2991" s="209" t="s">
        <v>1196</v>
      </c>
      <c r="F2991" s="203" t="s">
        <v>717</v>
      </c>
      <c r="G2991" s="201">
        <v>0</v>
      </c>
      <c r="H2991" s="201">
        <v>7.5</v>
      </c>
      <c r="I2991" s="201">
        <f t="shared" ref="I2991:I2997" si="214">(G2991*H2991)/100</f>
        <v>0</v>
      </c>
      <c r="J2991" s="197"/>
    </row>
    <row r="2992" spans="1:10" ht="12.75" customHeight="1">
      <c r="A2992" s="201"/>
      <c r="B2992" s="202"/>
      <c r="C2992" s="201"/>
      <c r="D2992" s="201"/>
      <c r="E2992" s="202"/>
      <c r="F2992" s="204" t="s">
        <v>718</v>
      </c>
      <c r="G2992" s="201">
        <v>0</v>
      </c>
      <c r="H2992" s="201">
        <v>0.01</v>
      </c>
      <c r="I2992" s="201">
        <f t="shared" si="214"/>
        <v>0</v>
      </c>
      <c r="J2992" s="197"/>
    </row>
    <row r="2993" spans="1:10" ht="12.75" customHeight="1">
      <c r="A2993" s="201"/>
      <c r="B2993" s="202"/>
      <c r="C2993" s="201"/>
      <c r="D2993" s="201"/>
      <c r="E2993" s="202"/>
      <c r="F2993" s="204" t="s">
        <v>719</v>
      </c>
      <c r="G2993" s="201">
        <v>0</v>
      </c>
      <c r="H2993" s="201">
        <v>7.5</v>
      </c>
      <c r="I2993" s="201">
        <f t="shared" si="214"/>
        <v>0</v>
      </c>
      <c r="J2993" s="197"/>
    </row>
    <row r="2994" spans="1:10" ht="12.75" customHeight="1">
      <c r="A2994" s="201"/>
      <c r="B2994" s="202"/>
      <c r="C2994" s="201"/>
      <c r="D2994" s="201"/>
      <c r="E2994" s="202"/>
      <c r="F2994" s="204" t="s">
        <v>720</v>
      </c>
      <c r="G2994" s="201">
        <v>0</v>
      </c>
      <c r="H2994" s="201">
        <v>0.5</v>
      </c>
      <c r="I2994" s="201">
        <f t="shared" si="214"/>
        <v>0</v>
      </c>
      <c r="J2994" s="197"/>
    </row>
    <row r="2995" spans="1:10" ht="12.75" customHeight="1">
      <c r="A2995" s="201"/>
      <c r="B2995" s="202"/>
      <c r="C2995" s="201"/>
      <c r="D2995" s="201"/>
      <c r="E2995" s="202"/>
      <c r="F2995" s="204" t="s">
        <v>721</v>
      </c>
      <c r="G2995" s="201">
        <v>0</v>
      </c>
      <c r="H2995" s="201">
        <v>0.5</v>
      </c>
      <c r="I2995" s="201">
        <f t="shared" si="214"/>
        <v>0</v>
      </c>
      <c r="J2995" s="197"/>
    </row>
    <row r="2996" spans="1:10" ht="12.75" customHeight="1">
      <c r="A2996" s="201"/>
      <c r="B2996" s="202"/>
      <c r="C2996" s="201"/>
      <c r="D2996" s="201"/>
      <c r="E2996" s="202"/>
      <c r="F2996" s="204" t="s">
        <v>722</v>
      </c>
      <c r="G2996" s="201">
        <v>0</v>
      </c>
      <c r="H2996" s="201">
        <v>0.25</v>
      </c>
      <c r="I2996" s="201">
        <f t="shared" si="214"/>
        <v>0</v>
      </c>
      <c r="J2996" s="197"/>
    </row>
    <row r="2997" spans="1:10" ht="12.75" customHeight="1">
      <c r="A2997" s="201"/>
      <c r="B2997" s="202"/>
      <c r="C2997" s="201"/>
      <c r="D2997" s="201"/>
      <c r="E2997" s="202"/>
      <c r="F2997" s="204" t="s">
        <v>723</v>
      </c>
      <c r="G2997" s="201">
        <v>1460</v>
      </c>
      <c r="H2997" s="201">
        <v>0.01</v>
      </c>
      <c r="I2997" s="201">
        <f t="shared" si="214"/>
        <v>0.14599999999999999</v>
      </c>
      <c r="J2997" s="197"/>
    </row>
    <row r="2998" spans="1:10" ht="12.75" customHeight="1">
      <c r="A2998" s="206"/>
      <c r="B2998" s="206"/>
      <c r="C2998" s="206"/>
      <c r="D2998" s="206"/>
      <c r="E2998" s="206"/>
      <c r="F2998" s="208"/>
      <c r="G2998" s="206"/>
      <c r="H2998" s="206"/>
      <c r="I2998" s="206"/>
      <c r="J2998" s="197"/>
    </row>
    <row r="2999" spans="1:10" ht="12.75" customHeight="1">
      <c r="A2999" s="206"/>
      <c r="B2999" s="206"/>
      <c r="C2999" s="206"/>
      <c r="D2999" s="206"/>
      <c r="E2999" s="206"/>
      <c r="F2999" s="208"/>
      <c r="G2999" s="206"/>
      <c r="H2999" s="206"/>
      <c r="I2999" s="206"/>
      <c r="J2999" s="197"/>
    </row>
    <row r="3000" spans="1:10" ht="12.75" customHeight="1">
      <c r="A3000" s="201">
        <v>111</v>
      </c>
      <c r="B3000" s="202" t="s">
        <v>240</v>
      </c>
      <c r="C3000" s="201" t="s">
        <v>714</v>
      </c>
      <c r="D3000" s="201" t="s">
        <v>733</v>
      </c>
      <c r="E3000" s="209" t="s">
        <v>1197</v>
      </c>
      <c r="F3000" s="203" t="s">
        <v>717</v>
      </c>
      <c r="G3000" s="201">
        <v>0</v>
      </c>
      <c r="H3000" s="201">
        <v>7.5</v>
      </c>
      <c r="I3000" s="201">
        <f t="shared" ref="I3000:I3006" si="215">(G3000*H3000)/100</f>
        <v>0</v>
      </c>
      <c r="J3000" s="197"/>
    </row>
    <row r="3001" spans="1:10" ht="12.75" customHeight="1">
      <c r="A3001" s="201"/>
      <c r="B3001" s="202"/>
      <c r="C3001" s="201"/>
      <c r="D3001" s="201"/>
      <c r="E3001" s="202"/>
      <c r="F3001" s="204" t="s">
        <v>718</v>
      </c>
      <c r="G3001" s="201">
        <v>0</v>
      </c>
      <c r="H3001" s="201">
        <v>0.01</v>
      </c>
      <c r="I3001" s="201">
        <f t="shared" si="215"/>
        <v>0</v>
      </c>
      <c r="J3001" s="197"/>
    </row>
    <row r="3002" spans="1:10" ht="12.75" customHeight="1">
      <c r="A3002" s="201"/>
      <c r="B3002" s="202"/>
      <c r="C3002" s="201"/>
      <c r="D3002" s="201"/>
      <c r="E3002" s="202"/>
      <c r="F3002" s="204" t="s">
        <v>719</v>
      </c>
      <c r="G3002" s="201">
        <v>0</v>
      </c>
      <c r="H3002" s="201">
        <v>7.5</v>
      </c>
      <c r="I3002" s="201">
        <f t="shared" si="215"/>
        <v>0</v>
      </c>
      <c r="J3002" s="197"/>
    </row>
    <row r="3003" spans="1:10" ht="12.75" customHeight="1">
      <c r="A3003" s="201"/>
      <c r="B3003" s="202"/>
      <c r="C3003" s="201"/>
      <c r="D3003" s="201"/>
      <c r="E3003" s="202"/>
      <c r="F3003" s="204" t="s">
        <v>720</v>
      </c>
      <c r="G3003" s="201">
        <v>0</v>
      </c>
      <c r="H3003" s="201">
        <v>0.5</v>
      </c>
      <c r="I3003" s="201">
        <f t="shared" si="215"/>
        <v>0</v>
      </c>
      <c r="J3003" s="197"/>
    </row>
    <row r="3004" spans="1:10" ht="12.75" customHeight="1">
      <c r="A3004" s="201"/>
      <c r="B3004" s="202"/>
      <c r="C3004" s="201"/>
      <c r="D3004" s="201"/>
      <c r="E3004" s="202"/>
      <c r="F3004" s="204" t="s">
        <v>721</v>
      </c>
      <c r="G3004" s="201">
        <v>0</v>
      </c>
      <c r="H3004" s="201">
        <v>0.5</v>
      </c>
      <c r="I3004" s="201">
        <f t="shared" si="215"/>
        <v>0</v>
      </c>
      <c r="J3004" s="197"/>
    </row>
    <row r="3005" spans="1:10" ht="12.75" customHeight="1">
      <c r="A3005" s="201"/>
      <c r="B3005" s="202"/>
      <c r="C3005" s="201"/>
      <c r="D3005" s="201"/>
      <c r="E3005" s="202"/>
      <c r="F3005" s="204" t="s">
        <v>722</v>
      </c>
      <c r="G3005" s="201">
        <v>0</v>
      </c>
      <c r="H3005" s="201">
        <v>0.25</v>
      </c>
      <c r="I3005" s="201">
        <f t="shared" si="215"/>
        <v>0</v>
      </c>
      <c r="J3005" s="197"/>
    </row>
    <row r="3006" spans="1:10" ht="12.75" customHeight="1">
      <c r="A3006" s="201"/>
      <c r="B3006" s="202"/>
      <c r="C3006" s="201"/>
      <c r="D3006" s="201"/>
      <c r="E3006" s="202"/>
      <c r="F3006" s="204" t="s">
        <v>723</v>
      </c>
      <c r="G3006" s="201">
        <v>2688</v>
      </c>
      <c r="H3006" s="201">
        <v>0.01</v>
      </c>
      <c r="I3006" s="201">
        <f t="shared" si="215"/>
        <v>0.26879999999999998</v>
      </c>
      <c r="J3006" s="197"/>
    </row>
    <row r="3007" spans="1:10" ht="12.75" customHeight="1">
      <c r="A3007" s="206"/>
      <c r="B3007" s="206"/>
      <c r="C3007" s="206"/>
      <c r="D3007" s="206"/>
      <c r="E3007" s="206"/>
      <c r="F3007" s="208"/>
      <c r="G3007" s="206"/>
      <c r="H3007" s="206"/>
      <c r="I3007" s="206"/>
      <c r="J3007" s="197"/>
    </row>
    <row r="3008" spans="1:10" ht="12.75" customHeight="1">
      <c r="A3008" s="206"/>
      <c r="B3008" s="206"/>
      <c r="C3008" s="206"/>
      <c r="D3008" s="206"/>
      <c r="E3008" s="206"/>
      <c r="F3008" s="208"/>
      <c r="G3008" s="206"/>
      <c r="H3008" s="206"/>
      <c r="I3008" s="206"/>
      <c r="J3008" s="197"/>
    </row>
    <row r="3009" spans="1:10" ht="12.75" customHeight="1">
      <c r="A3009" s="201">
        <v>112</v>
      </c>
      <c r="B3009" s="202" t="s">
        <v>240</v>
      </c>
      <c r="C3009" s="201" t="s">
        <v>714</v>
      </c>
      <c r="D3009" s="201" t="s">
        <v>733</v>
      </c>
      <c r="E3009" s="209" t="s">
        <v>1198</v>
      </c>
      <c r="F3009" s="203" t="s">
        <v>717</v>
      </c>
      <c r="G3009" s="201">
        <v>0</v>
      </c>
      <c r="H3009" s="201">
        <v>7.5</v>
      </c>
      <c r="I3009" s="201">
        <f t="shared" ref="I3009:I3015" si="216">(G3009*H3009)/100</f>
        <v>0</v>
      </c>
      <c r="J3009" s="197"/>
    </row>
    <row r="3010" spans="1:10" ht="12.75" customHeight="1">
      <c r="A3010" s="201"/>
      <c r="B3010" s="202"/>
      <c r="C3010" s="201"/>
      <c r="D3010" s="201"/>
      <c r="E3010" s="202"/>
      <c r="F3010" s="204" t="s">
        <v>718</v>
      </c>
      <c r="G3010" s="201">
        <v>0</v>
      </c>
      <c r="H3010" s="201">
        <v>0.01</v>
      </c>
      <c r="I3010" s="201">
        <f t="shared" si="216"/>
        <v>0</v>
      </c>
      <c r="J3010" s="197"/>
    </row>
    <row r="3011" spans="1:10" ht="12.75" customHeight="1">
      <c r="A3011" s="201"/>
      <c r="B3011" s="202"/>
      <c r="C3011" s="201"/>
      <c r="D3011" s="201"/>
      <c r="E3011" s="202"/>
      <c r="F3011" s="204" t="s">
        <v>719</v>
      </c>
      <c r="G3011" s="201">
        <v>0</v>
      </c>
      <c r="H3011" s="201">
        <v>7.5</v>
      </c>
      <c r="I3011" s="201">
        <f t="shared" si="216"/>
        <v>0</v>
      </c>
      <c r="J3011" s="197"/>
    </row>
    <row r="3012" spans="1:10" ht="12.75" customHeight="1">
      <c r="A3012" s="201"/>
      <c r="B3012" s="202"/>
      <c r="C3012" s="201"/>
      <c r="D3012" s="201"/>
      <c r="E3012" s="202"/>
      <c r="F3012" s="204" t="s">
        <v>720</v>
      </c>
      <c r="G3012" s="201">
        <v>0</v>
      </c>
      <c r="H3012" s="201">
        <v>0.5</v>
      </c>
      <c r="I3012" s="201">
        <f t="shared" si="216"/>
        <v>0</v>
      </c>
      <c r="J3012" s="197"/>
    </row>
    <row r="3013" spans="1:10" ht="12.75" customHeight="1">
      <c r="A3013" s="201"/>
      <c r="B3013" s="202"/>
      <c r="C3013" s="201"/>
      <c r="D3013" s="201"/>
      <c r="E3013" s="202"/>
      <c r="F3013" s="204" t="s">
        <v>721</v>
      </c>
      <c r="G3013" s="201">
        <v>0</v>
      </c>
      <c r="H3013" s="201">
        <v>0.5</v>
      </c>
      <c r="I3013" s="201">
        <f t="shared" si="216"/>
        <v>0</v>
      </c>
      <c r="J3013" s="197"/>
    </row>
    <row r="3014" spans="1:10" ht="12.75" customHeight="1">
      <c r="A3014" s="201"/>
      <c r="B3014" s="202"/>
      <c r="C3014" s="201"/>
      <c r="D3014" s="201"/>
      <c r="E3014" s="202"/>
      <c r="F3014" s="204" t="s">
        <v>722</v>
      </c>
      <c r="G3014" s="201">
        <v>0</v>
      </c>
      <c r="H3014" s="201">
        <v>0.25</v>
      </c>
      <c r="I3014" s="201">
        <f t="shared" si="216"/>
        <v>0</v>
      </c>
      <c r="J3014" s="197"/>
    </row>
    <row r="3015" spans="1:10" ht="12.75" customHeight="1">
      <c r="A3015" s="201"/>
      <c r="B3015" s="202"/>
      <c r="C3015" s="201"/>
      <c r="D3015" s="201"/>
      <c r="E3015" s="202"/>
      <c r="F3015" s="204" t="s">
        <v>723</v>
      </c>
      <c r="G3015" s="201">
        <v>1862</v>
      </c>
      <c r="H3015" s="201">
        <v>0.01</v>
      </c>
      <c r="I3015" s="201">
        <f t="shared" si="216"/>
        <v>0.1862</v>
      </c>
      <c r="J3015" s="197"/>
    </row>
    <row r="3016" spans="1:10" ht="12.75" customHeight="1">
      <c r="A3016" s="206"/>
      <c r="B3016" s="206"/>
      <c r="C3016" s="206"/>
      <c r="D3016" s="206"/>
      <c r="E3016" s="206"/>
      <c r="F3016" s="208"/>
      <c r="G3016" s="206"/>
      <c r="H3016" s="206"/>
      <c r="I3016" s="206"/>
      <c r="J3016" s="197"/>
    </row>
    <row r="3017" spans="1:10" ht="12.75" customHeight="1">
      <c r="A3017" s="206"/>
      <c r="B3017" s="206"/>
      <c r="C3017" s="206"/>
      <c r="D3017" s="206"/>
      <c r="E3017" s="206"/>
      <c r="F3017" s="208"/>
      <c r="G3017" s="206"/>
      <c r="H3017" s="206"/>
      <c r="I3017" s="206"/>
      <c r="J3017" s="197"/>
    </row>
    <row r="3018" spans="1:10" ht="12.75" customHeight="1">
      <c r="A3018" s="201">
        <v>113</v>
      </c>
      <c r="B3018" s="202" t="s">
        <v>240</v>
      </c>
      <c r="C3018" s="201" t="s">
        <v>714</v>
      </c>
      <c r="D3018" s="201" t="s">
        <v>733</v>
      </c>
      <c r="E3018" s="209" t="s">
        <v>1199</v>
      </c>
      <c r="F3018" s="203" t="s">
        <v>717</v>
      </c>
      <c r="G3018" s="201">
        <v>0</v>
      </c>
      <c r="H3018" s="201">
        <v>7.5</v>
      </c>
      <c r="I3018" s="201">
        <f t="shared" ref="I3018:I3024" si="217">(G3018*H3018)/100</f>
        <v>0</v>
      </c>
      <c r="J3018" s="197"/>
    </row>
    <row r="3019" spans="1:10" ht="12.75" customHeight="1">
      <c r="A3019" s="201"/>
      <c r="B3019" s="202"/>
      <c r="C3019" s="201"/>
      <c r="D3019" s="201"/>
      <c r="E3019" s="202"/>
      <c r="F3019" s="204" t="s">
        <v>718</v>
      </c>
      <c r="G3019" s="201">
        <v>0</v>
      </c>
      <c r="H3019" s="201">
        <v>0.01</v>
      </c>
      <c r="I3019" s="201">
        <f t="shared" si="217"/>
        <v>0</v>
      </c>
      <c r="J3019" s="197"/>
    </row>
    <row r="3020" spans="1:10" ht="12.75" customHeight="1">
      <c r="A3020" s="201"/>
      <c r="B3020" s="202"/>
      <c r="C3020" s="201"/>
      <c r="D3020" s="201"/>
      <c r="E3020" s="202"/>
      <c r="F3020" s="204" t="s">
        <v>719</v>
      </c>
      <c r="G3020" s="201">
        <v>0</v>
      </c>
      <c r="H3020" s="201">
        <v>7.5</v>
      </c>
      <c r="I3020" s="201">
        <f t="shared" si="217"/>
        <v>0</v>
      </c>
      <c r="J3020" s="197"/>
    </row>
    <row r="3021" spans="1:10" ht="12.75" customHeight="1">
      <c r="A3021" s="201"/>
      <c r="B3021" s="202"/>
      <c r="C3021" s="201"/>
      <c r="D3021" s="201"/>
      <c r="E3021" s="202"/>
      <c r="F3021" s="204" t="s">
        <v>720</v>
      </c>
      <c r="G3021" s="201">
        <v>0</v>
      </c>
      <c r="H3021" s="201">
        <v>0.5</v>
      </c>
      <c r="I3021" s="201">
        <f t="shared" si="217"/>
        <v>0</v>
      </c>
      <c r="J3021" s="197"/>
    </row>
    <row r="3022" spans="1:10" ht="12.75" customHeight="1">
      <c r="A3022" s="201"/>
      <c r="B3022" s="202"/>
      <c r="C3022" s="201"/>
      <c r="D3022" s="201"/>
      <c r="E3022" s="202"/>
      <c r="F3022" s="204" t="s">
        <v>721</v>
      </c>
      <c r="G3022" s="201">
        <v>0</v>
      </c>
      <c r="H3022" s="201">
        <v>0.5</v>
      </c>
      <c r="I3022" s="201">
        <f t="shared" si="217"/>
        <v>0</v>
      </c>
      <c r="J3022" s="197"/>
    </row>
    <row r="3023" spans="1:10" ht="12.75" customHeight="1">
      <c r="A3023" s="201"/>
      <c r="B3023" s="202"/>
      <c r="C3023" s="201"/>
      <c r="D3023" s="201"/>
      <c r="E3023" s="202"/>
      <c r="F3023" s="204" t="s">
        <v>722</v>
      </c>
      <c r="G3023" s="201">
        <v>0</v>
      </c>
      <c r="H3023" s="201">
        <v>0.25</v>
      </c>
      <c r="I3023" s="201">
        <f t="shared" si="217"/>
        <v>0</v>
      </c>
      <c r="J3023" s="197"/>
    </row>
    <row r="3024" spans="1:10" ht="12.75" customHeight="1">
      <c r="A3024" s="201"/>
      <c r="B3024" s="202"/>
      <c r="C3024" s="201"/>
      <c r="D3024" s="201"/>
      <c r="E3024" s="202"/>
      <c r="F3024" s="204" t="s">
        <v>723</v>
      </c>
      <c r="G3024" s="201">
        <v>2600</v>
      </c>
      <c r="H3024" s="201">
        <v>0.01</v>
      </c>
      <c r="I3024" s="201">
        <f t="shared" si="217"/>
        <v>0.26</v>
      </c>
      <c r="J3024" s="197"/>
    </row>
    <row r="3025" spans="1:10" ht="12.75" customHeight="1">
      <c r="A3025" s="206"/>
      <c r="B3025" s="206"/>
      <c r="C3025" s="206"/>
      <c r="D3025" s="206"/>
      <c r="E3025" s="206"/>
      <c r="F3025" s="208"/>
      <c r="G3025" s="206"/>
      <c r="H3025" s="206"/>
      <c r="I3025" s="206"/>
      <c r="J3025" s="197"/>
    </row>
    <row r="3026" spans="1:10" ht="12.75" customHeight="1">
      <c r="A3026" s="206"/>
      <c r="B3026" s="206"/>
      <c r="C3026" s="206"/>
      <c r="D3026" s="206"/>
      <c r="E3026" s="206"/>
      <c r="F3026" s="208"/>
      <c r="G3026" s="206"/>
      <c r="H3026" s="206"/>
      <c r="I3026" s="206"/>
      <c r="J3026" s="197"/>
    </row>
    <row r="3027" spans="1:10" ht="12.75" customHeight="1">
      <c r="A3027" s="201">
        <v>114</v>
      </c>
      <c r="B3027" s="202" t="s">
        <v>240</v>
      </c>
      <c r="C3027" s="201" t="s">
        <v>714</v>
      </c>
      <c r="D3027" s="201" t="s">
        <v>733</v>
      </c>
      <c r="E3027" s="209" t="s">
        <v>1200</v>
      </c>
      <c r="F3027" s="203" t="s">
        <v>717</v>
      </c>
      <c r="G3027" s="201">
        <v>0</v>
      </c>
      <c r="H3027" s="201">
        <v>7.5</v>
      </c>
      <c r="I3027" s="201">
        <f t="shared" ref="I3027:I3033" si="218">(G3027*H3027)/100</f>
        <v>0</v>
      </c>
      <c r="J3027" s="197"/>
    </row>
    <row r="3028" spans="1:10" ht="12.75" customHeight="1">
      <c r="A3028" s="201"/>
      <c r="B3028" s="202"/>
      <c r="C3028" s="201"/>
      <c r="D3028" s="201"/>
      <c r="E3028" s="202"/>
      <c r="F3028" s="204" t="s">
        <v>718</v>
      </c>
      <c r="G3028" s="201">
        <v>0</v>
      </c>
      <c r="H3028" s="201">
        <v>0.01</v>
      </c>
      <c r="I3028" s="201">
        <f t="shared" si="218"/>
        <v>0</v>
      </c>
      <c r="J3028" s="197"/>
    </row>
    <row r="3029" spans="1:10" ht="12.75" customHeight="1">
      <c r="A3029" s="201"/>
      <c r="B3029" s="202"/>
      <c r="C3029" s="201"/>
      <c r="D3029" s="201"/>
      <c r="E3029" s="202"/>
      <c r="F3029" s="204" t="s">
        <v>719</v>
      </c>
      <c r="G3029" s="201">
        <v>0</v>
      </c>
      <c r="H3029" s="201">
        <v>7.5</v>
      </c>
      <c r="I3029" s="201">
        <f t="shared" si="218"/>
        <v>0</v>
      </c>
      <c r="J3029" s="197"/>
    </row>
    <row r="3030" spans="1:10" ht="12.75" customHeight="1">
      <c r="A3030" s="201"/>
      <c r="B3030" s="202"/>
      <c r="C3030" s="201"/>
      <c r="D3030" s="201"/>
      <c r="E3030" s="202"/>
      <c r="F3030" s="204" t="s">
        <v>720</v>
      </c>
      <c r="G3030" s="201">
        <v>0</v>
      </c>
      <c r="H3030" s="201">
        <v>0.5</v>
      </c>
      <c r="I3030" s="201">
        <f t="shared" si="218"/>
        <v>0</v>
      </c>
      <c r="J3030" s="197"/>
    </row>
    <row r="3031" spans="1:10" ht="12.75" customHeight="1">
      <c r="A3031" s="201"/>
      <c r="B3031" s="202"/>
      <c r="C3031" s="201"/>
      <c r="D3031" s="201"/>
      <c r="E3031" s="202"/>
      <c r="F3031" s="204" t="s">
        <v>721</v>
      </c>
      <c r="G3031" s="201">
        <v>0</v>
      </c>
      <c r="H3031" s="201">
        <v>0.5</v>
      </c>
      <c r="I3031" s="201">
        <f t="shared" si="218"/>
        <v>0</v>
      </c>
      <c r="J3031" s="197"/>
    </row>
    <row r="3032" spans="1:10" ht="12.75" customHeight="1">
      <c r="A3032" s="201"/>
      <c r="B3032" s="202"/>
      <c r="C3032" s="201"/>
      <c r="D3032" s="201"/>
      <c r="E3032" s="202"/>
      <c r="F3032" s="204" t="s">
        <v>722</v>
      </c>
      <c r="G3032" s="201">
        <v>0</v>
      </c>
      <c r="H3032" s="201">
        <v>0.25</v>
      </c>
      <c r="I3032" s="201">
        <f t="shared" si="218"/>
        <v>0</v>
      </c>
      <c r="J3032" s="197"/>
    </row>
    <row r="3033" spans="1:10" ht="12.75" customHeight="1">
      <c r="A3033" s="201"/>
      <c r="B3033" s="202"/>
      <c r="C3033" s="201"/>
      <c r="D3033" s="201"/>
      <c r="E3033" s="202"/>
      <c r="F3033" s="204" t="s">
        <v>723</v>
      </c>
      <c r="G3033" s="201">
        <v>3695</v>
      </c>
      <c r="H3033" s="201">
        <v>0.01</v>
      </c>
      <c r="I3033" s="201">
        <f t="shared" si="218"/>
        <v>0.36950000000000005</v>
      </c>
      <c r="J3033" s="197"/>
    </row>
    <row r="3034" spans="1:10" ht="12.75" customHeight="1">
      <c r="A3034" s="206"/>
      <c r="B3034" s="206"/>
      <c r="C3034" s="206"/>
      <c r="D3034" s="206"/>
      <c r="E3034" s="206"/>
      <c r="F3034" s="208"/>
      <c r="G3034" s="206"/>
      <c r="H3034" s="206"/>
      <c r="I3034" s="206"/>
      <c r="J3034" s="197"/>
    </row>
    <row r="3035" spans="1:10" ht="12.75" customHeight="1">
      <c r="A3035" s="206"/>
      <c r="B3035" s="206"/>
      <c r="C3035" s="206"/>
      <c r="D3035" s="206"/>
      <c r="E3035" s="285" t="s">
        <v>1201</v>
      </c>
      <c r="F3035" s="236"/>
      <c r="G3035" s="206">
        <f>SUM(G2002:G3034)</f>
        <v>90188</v>
      </c>
      <c r="H3035" s="201">
        <v>0.01</v>
      </c>
      <c r="I3035" s="201">
        <f>(G3035*H3035)/100</f>
        <v>9.0188000000000006</v>
      </c>
      <c r="J3035" s="197"/>
    </row>
    <row r="3036" spans="1:10" ht="12.75" customHeight="1">
      <c r="A3036" s="206"/>
      <c r="B3036" s="206"/>
      <c r="C3036" s="206"/>
      <c r="D3036" s="206"/>
      <c r="E3036" s="206"/>
      <c r="F3036" s="208"/>
      <c r="G3036" s="206"/>
      <c r="H3036" s="206"/>
      <c r="I3036" s="206"/>
      <c r="J3036" s="197"/>
    </row>
    <row r="3037" spans="1:10" ht="12.75" customHeight="1">
      <c r="A3037" s="201">
        <v>115</v>
      </c>
      <c r="B3037" s="202" t="s">
        <v>240</v>
      </c>
      <c r="C3037" s="201" t="s">
        <v>714</v>
      </c>
      <c r="D3037" s="201" t="s">
        <v>733</v>
      </c>
      <c r="E3037" s="202" t="s">
        <v>1202</v>
      </c>
      <c r="F3037" s="204" t="s">
        <v>725</v>
      </c>
      <c r="G3037" s="201">
        <v>3617.89</v>
      </c>
      <c r="H3037" s="201">
        <v>0.01</v>
      </c>
      <c r="I3037" s="201">
        <f t="shared" ref="I3037:I3039" si="219">(G3037*H3037)/100</f>
        <v>0.36178899999999997</v>
      </c>
      <c r="J3037" s="197"/>
    </row>
    <row r="3038" spans="1:10" ht="12.75" customHeight="1">
      <c r="A3038" s="201"/>
      <c r="B3038" s="202"/>
      <c r="C3038" s="201"/>
      <c r="D3038" s="201"/>
      <c r="E3038" s="202"/>
      <c r="F3038" s="204" t="s">
        <v>726</v>
      </c>
      <c r="G3038" s="201">
        <v>0</v>
      </c>
      <c r="H3038" s="201"/>
      <c r="I3038" s="201">
        <f t="shared" si="219"/>
        <v>0</v>
      </c>
      <c r="J3038" s="197"/>
    </row>
    <row r="3039" spans="1:10" ht="12.75" customHeight="1">
      <c r="A3039" s="201"/>
      <c r="B3039" s="202"/>
      <c r="C3039" s="201"/>
      <c r="D3039" s="201"/>
      <c r="E3039" s="202"/>
      <c r="F3039" s="204" t="s">
        <v>727</v>
      </c>
      <c r="G3039" s="201">
        <v>0</v>
      </c>
      <c r="H3039" s="201"/>
      <c r="I3039" s="201">
        <f t="shared" si="219"/>
        <v>0</v>
      </c>
      <c r="J3039" s="197"/>
    </row>
    <row r="3040" spans="1:10" ht="12.75" customHeight="1">
      <c r="A3040" s="206"/>
      <c r="B3040" s="206"/>
      <c r="C3040" s="206"/>
      <c r="D3040" s="206"/>
      <c r="E3040" s="206"/>
      <c r="F3040" s="208" t="s">
        <v>1203</v>
      </c>
      <c r="G3040" s="206"/>
      <c r="H3040" s="206"/>
      <c r="I3040" s="206">
        <f>I3035+I3037</f>
        <v>9.3805890000000005</v>
      </c>
      <c r="J3040" s="197"/>
    </row>
    <row r="3041" spans="1:10" ht="12.75" customHeight="1">
      <c r="A3041" s="201"/>
      <c r="B3041" s="201"/>
      <c r="C3041" s="201"/>
      <c r="D3041" s="201"/>
      <c r="E3041" s="202"/>
      <c r="F3041" s="203"/>
      <c r="G3041" s="201"/>
      <c r="H3041" s="201"/>
      <c r="I3041" s="201"/>
      <c r="J3041" s="197"/>
    </row>
    <row r="3042" spans="1:10" ht="12.75" customHeight="1">
      <c r="A3042" s="285" t="s">
        <v>1204</v>
      </c>
      <c r="B3042" s="234"/>
      <c r="C3042" s="234"/>
      <c r="D3042" s="234"/>
      <c r="E3042" s="234"/>
      <c r="F3042" s="234"/>
      <c r="G3042" s="234"/>
      <c r="H3042" s="234"/>
      <c r="I3042" s="236"/>
      <c r="J3042" s="197"/>
    </row>
    <row r="3043" spans="1:10" ht="12.75" customHeight="1">
      <c r="A3043" s="198" t="s">
        <v>342</v>
      </c>
      <c r="B3043" s="198" t="s">
        <v>343</v>
      </c>
      <c r="C3043" s="198" t="s">
        <v>344</v>
      </c>
      <c r="D3043" s="198" t="s">
        <v>345</v>
      </c>
      <c r="E3043" s="199" t="s">
        <v>7</v>
      </c>
      <c r="F3043" s="200" t="s">
        <v>347</v>
      </c>
      <c r="G3043" s="198" t="s">
        <v>348</v>
      </c>
      <c r="H3043" s="198" t="s">
        <v>465</v>
      </c>
      <c r="I3043" s="198" t="s">
        <v>713</v>
      </c>
      <c r="J3043" s="197"/>
    </row>
    <row r="3044" spans="1:10" ht="12.75" customHeight="1">
      <c r="A3044" s="201">
        <v>1</v>
      </c>
      <c r="B3044" s="202" t="s">
        <v>240</v>
      </c>
      <c r="C3044" s="201" t="s">
        <v>714</v>
      </c>
      <c r="D3044" s="201" t="s">
        <v>735</v>
      </c>
      <c r="E3044" s="202" t="s">
        <v>1205</v>
      </c>
      <c r="F3044" s="203" t="s">
        <v>717</v>
      </c>
      <c r="G3044" s="201">
        <v>0</v>
      </c>
      <c r="H3044" s="201">
        <v>7.5</v>
      </c>
      <c r="I3044" s="201">
        <f t="shared" ref="I3044:I3053" si="220">(G3044*H3044)/100</f>
        <v>0</v>
      </c>
      <c r="J3044" s="197"/>
    </row>
    <row r="3045" spans="1:10" ht="12.75" customHeight="1">
      <c r="A3045" s="201"/>
      <c r="B3045" s="202"/>
      <c r="C3045" s="201"/>
      <c r="D3045" s="201"/>
      <c r="E3045" s="202"/>
      <c r="F3045" s="204" t="s">
        <v>718</v>
      </c>
      <c r="G3045" s="201">
        <v>0</v>
      </c>
      <c r="H3045" s="201">
        <v>0.01</v>
      </c>
      <c r="I3045" s="201">
        <f t="shared" si="220"/>
        <v>0</v>
      </c>
      <c r="J3045" s="197"/>
    </row>
    <row r="3046" spans="1:10" ht="12.75" customHeight="1">
      <c r="A3046" s="201"/>
      <c r="B3046" s="202"/>
      <c r="C3046" s="201"/>
      <c r="D3046" s="201"/>
      <c r="E3046" s="202"/>
      <c r="F3046" s="204" t="s">
        <v>719</v>
      </c>
      <c r="G3046" s="201">
        <v>1</v>
      </c>
      <c r="H3046" s="201">
        <v>7.5</v>
      </c>
      <c r="I3046" s="201">
        <f t="shared" si="220"/>
        <v>7.4999999999999997E-2</v>
      </c>
      <c r="J3046" s="197"/>
    </row>
    <row r="3047" spans="1:10" ht="12.75" customHeight="1">
      <c r="A3047" s="201"/>
      <c r="B3047" s="202"/>
      <c r="C3047" s="201"/>
      <c r="D3047" s="201"/>
      <c r="E3047" s="202"/>
      <c r="F3047" s="204" t="s">
        <v>720</v>
      </c>
      <c r="G3047" s="201">
        <v>0</v>
      </c>
      <c r="H3047" s="201">
        <v>0.5</v>
      </c>
      <c r="I3047" s="201">
        <f t="shared" si="220"/>
        <v>0</v>
      </c>
      <c r="J3047" s="197"/>
    </row>
    <row r="3048" spans="1:10" ht="12.75" customHeight="1">
      <c r="A3048" s="201"/>
      <c r="B3048" s="202"/>
      <c r="C3048" s="201"/>
      <c r="D3048" s="201"/>
      <c r="E3048" s="202"/>
      <c r="F3048" s="204" t="s">
        <v>721</v>
      </c>
      <c r="G3048" s="201">
        <v>0</v>
      </c>
      <c r="H3048" s="201">
        <v>0.5</v>
      </c>
      <c r="I3048" s="201">
        <f t="shared" si="220"/>
        <v>0</v>
      </c>
      <c r="J3048" s="197"/>
    </row>
    <row r="3049" spans="1:10" ht="12.75" customHeight="1">
      <c r="A3049" s="201"/>
      <c r="B3049" s="202"/>
      <c r="C3049" s="201"/>
      <c r="D3049" s="201"/>
      <c r="E3049" s="202"/>
      <c r="F3049" s="204" t="s">
        <v>722</v>
      </c>
      <c r="G3049" s="201">
        <v>0</v>
      </c>
      <c r="H3049" s="201">
        <v>0.25</v>
      </c>
      <c r="I3049" s="201">
        <f t="shared" si="220"/>
        <v>0</v>
      </c>
      <c r="J3049" s="197"/>
    </row>
    <row r="3050" spans="1:10" ht="12.75" customHeight="1">
      <c r="A3050" s="201"/>
      <c r="B3050" s="202"/>
      <c r="C3050" s="201"/>
      <c r="D3050" s="201"/>
      <c r="E3050" s="202"/>
      <c r="F3050" s="204" t="s">
        <v>723</v>
      </c>
      <c r="G3050" s="201">
        <v>2450</v>
      </c>
      <c r="H3050" s="201">
        <v>0.01</v>
      </c>
      <c r="I3050" s="201">
        <f t="shared" si="220"/>
        <v>0.245</v>
      </c>
      <c r="J3050" s="197"/>
    </row>
    <row r="3051" spans="1:10" ht="12.75" customHeight="1">
      <c r="A3051" s="201"/>
      <c r="B3051" s="202"/>
      <c r="C3051" s="201"/>
      <c r="D3051" s="201"/>
      <c r="E3051" s="202"/>
      <c r="F3051" s="204" t="s">
        <v>725</v>
      </c>
      <c r="G3051" s="201">
        <v>0</v>
      </c>
      <c r="H3051" s="201">
        <v>0.01</v>
      </c>
      <c r="I3051" s="201">
        <f t="shared" si="220"/>
        <v>0</v>
      </c>
      <c r="J3051" s="197"/>
    </row>
    <row r="3052" spans="1:10" ht="12.75" customHeight="1">
      <c r="A3052" s="201"/>
      <c r="B3052" s="202"/>
      <c r="C3052" s="201"/>
      <c r="D3052" s="201"/>
      <c r="E3052" s="202"/>
      <c r="F3052" s="204" t="s">
        <v>726</v>
      </c>
      <c r="G3052" s="201">
        <v>0</v>
      </c>
      <c r="H3052" s="201">
        <v>3.5</v>
      </c>
      <c r="I3052" s="201">
        <f t="shared" si="220"/>
        <v>0</v>
      </c>
      <c r="J3052" s="197"/>
    </row>
    <row r="3053" spans="1:10" ht="12.75" customHeight="1">
      <c r="A3053" s="201"/>
      <c r="B3053" s="202"/>
      <c r="C3053" s="201"/>
      <c r="D3053" s="201"/>
      <c r="E3053" s="202"/>
      <c r="F3053" s="204" t="s">
        <v>727</v>
      </c>
      <c r="G3053" s="201">
        <v>0</v>
      </c>
      <c r="H3053" s="201">
        <v>0.5</v>
      </c>
      <c r="I3053" s="201">
        <f t="shared" si="220"/>
        <v>0</v>
      </c>
      <c r="J3053" s="197"/>
    </row>
    <row r="3054" spans="1:10" ht="12.75" customHeight="1">
      <c r="A3054" s="285" t="s">
        <v>244</v>
      </c>
      <c r="B3054" s="234"/>
      <c r="C3054" s="234"/>
      <c r="D3054" s="234"/>
      <c r="E3054" s="234"/>
      <c r="F3054" s="234"/>
      <c r="G3054" s="234"/>
      <c r="H3054" s="236"/>
      <c r="I3054" s="206">
        <f>SUM(I3044:I3053)</f>
        <v>0.32</v>
      </c>
      <c r="J3054" s="197"/>
    </row>
    <row r="3055" spans="1:10" ht="12.75" customHeight="1">
      <c r="A3055" s="201">
        <v>2</v>
      </c>
      <c r="B3055" s="202" t="s">
        <v>240</v>
      </c>
      <c r="C3055" s="201" t="s">
        <v>714</v>
      </c>
      <c r="D3055" s="201" t="s">
        <v>735</v>
      </c>
      <c r="E3055" s="202" t="s">
        <v>1206</v>
      </c>
      <c r="F3055" s="203" t="s">
        <v>717</v>
      </c>
      <c r="G3055" s="201">
        <v>0</v>
      </c>
      <c r="H3055" s="201">
        <v>7.5</v>
      </c>
      <c r="I3055" s="201">
        <f t="shared" ref="I3055:I3064" si="221">(G3055*H3055)/100</f>
        <v>0</v>
      </c>
      <c r="J3055" s="197"/>
    </row>
    <row r="3056" spans="1:10" ht="12.75" customHeight="1">
      <c r="A3056" s="201"/>
      <c r="B3056" s="202"/>
      <c r="C3056" s="201"/>
      <c r="D3056" s="201"/>
      <c r="E3056" s="202"/>
      <c r="F3056" s="204" t="s">
        <v>718</v>
      </c>
      <c r="G3056" s="201">
        <v>0</v>
      </c>
      <c r="H3056" s="201">
        <v>0.01</v>
      </c>
      <c r="I3056" s="201">
        <f t="shared" si="221"/>
        <v>0</v>
      </c>
      <c r="J3056" s="197"/>
    </row>
    <row r="3057" spans="1:10" ht="12.75" customHeight="1">
      <c r="A3057" s="201"/>
      <c r="B3057" s="202"/>
      <c r="C3057" s="201"/>
      <c r="D3057" s="201"/>
      <c r="E3057" s="202"/>
      <c r="F3057" s="204" t="s">
        <v>719</v>
      </c>
      <c r="G3057" s="201">
        <v>0</v>
      </c>
      <c r="H3057" s="201">
        <v>7.5</v>
      </c>
      <c r="I3057" s="201">
        <f t="shared" si="221"/>
        <v>0</v>
      </c>
      <c r="J3057" s="197"/>
    </row>
    <row r="3058" spans="1:10" ht="12.75" customHeight="1">
      <c r="A3058" s="201"/>
      <c r="B3058" s="202"/>
      <c r="C3058" s="201"/>
      <c r="D3058" s="201"/>
      <c r="E3058" s="202"/>
      <c r="F3058" s="204" t="s">
        <v>720</v>
      </c>
      <c r="G3058" s="201">
        <v>0</v>
      </c>
      <c r="H3058" s="201">
        <v>0.5</v>
      </c>
      <c r="I3058" s="201">
        <f t="shared" si="221"/>
        <v>0</v>
      </c>
      <c r="J3058" s="197"/>
    </row>
    <row r="3059" spans="1:10" ht="12.75" customHeight="1">
      <c r="A3059" s="201"/>
      <c r="B3059" s="202"/>
      <c r="C3059" s="201"/>
      <c r="D3059" s="201"/>
      <c r="E3059" s="202"/>
      <c r="F3059" s="204" t="s">
        <v>721</v>
      </c>
      <c r="G3059" s="201">
        <v>0</v>
      </c>
      <c r="H3059" s="201">
        <v>0.5</v>
      </c>
      <c r="I3059" s="201">
        <f t="shared" si="221"/>
        <v>0</v>
      </c>
      <c r="J3059" s="197"/>
    </row>
    <row r="3060" spans="1:10" ht="12.75" customHeight="1">
      <c r="A3060" s="201"/>
      <c r="B3060" s="202"/>
      <c r="C3060" s="201"/>
      <c r="D3060" s="201"/>
      <c r="E3060" s="202"/>
      <c r="F3060" s="204" t="s">
        <v>722</v>
      </c>
      <c r="G3060" s="201">
        <v>0</v>
      </c>
      <c r="H3060" s="201">
        <v>0.25</v>
      </c>
      <c r="I3060" s="201">
        <f t="shared" si="221"/>
        <v>0</v>
      </c>
      <c r="J3060" s="197"/>
    </row>
    <row r="3061" spans="1:10" ht="12.75" customHeight="1">
      <c r="A3061" s="201"/>
      <c r="B3061" s="202"/>
      <c r="C3061" s="201"/>
      <c r="D3061" s="201"/>
      <c r="E3061" s="202"/>
      <c r="F3061" s="204" t="s">
        <v>723</v>
      </c>
      <c r="G3061" s="201">
        <v>1500</v>
      </c>
      <c r="H3061" s="201">
        <v>0.01</v>
      </c>
      <c r="I3061" s="201">
        <f t="shared" si="221"/>
        <v>0.15</v>
      </c>
      <c r="J3061" s="197"/>
    </row>
    <row r="3062" spans="1:10" ht="12.75" customHeight="1">
      <c r="A3062" s="201"/>
      <c r="B3062" s="202"/>
      <c r="C3062" s="201"/>
      <c r="D3062" s="201"/>
      <c r="E3062" s="202"/>
      <c r="F3062" s="204" t="s">
        <v>725</v>
      </c>
      <c r="G3062" s="201">
        <v>0</v>
      </c>
      <c r="H3062" s="201">
        <v>0.01</v>
      </c>
      <c r="I3062" s="201">
        <f t="shared" si="221"/>
        <v>0</v>
      </c>
      <c r="J3062" s="197"/>
    </row>
    <row r="3063" spans="1:10" ht="12.75" customHeight="1">
      <c r="A3063" s="201"/>
      <c r="B3063" s="202"/>
      <c r="C3063" s="201"/>
      <c r="D3063" s="201"/>
      <c r="E3063" s="202"/>
      <c r="F3063" s="204" t="s">
        <v>726</v>
      </c>
      <c r="G3063" s="201">
        <v>0</v>
      </c>
      <c r="H3063" s="201">
        <v>3.5</v>
      </c>
      <c r="I3063" s="201">
        <f t="shared" si="221"/>
        <v>0</v>
      </c>
      <c r="J3063" s="197"/>
    </row>
    <row r="3064" spans="1:10" ht="12.75" customHeight="1">
      <c r="A3064" s="201"/>
      <c r="B3064" s="202"/>
      <c r="C3064" s="201"/>
      <c r="D3064" s="201"/>
      <c r="E3064" s="202"/>
      <c r="F3064" s="204" t="s">
        <v>727</v>
      </c>
      <c r="G3064" s="201">
        <v>0</v>
      </c>
      <c r="H3064" s="201">
        <v>0.5</v>
      </c>
      <c r="I3064" s="201">
        <f t="shared" si="221"/>
        <v>0</v>
      </c>
      <c r="J3064" s="197"/>
    </row>
    <row r="3065" spans="1:10" ht="12.75" customHeight="1">
      <c r="A3065" s="285" t="s">
        <v>244</v>
      </c>
      <c r="B3065" s="234"/>
      <c r="C3065" s="234"/>
      <c r="D3065" s="234"/>
      <c r="E3065" s="234"/>
      <c r="F3065" s="234"/>
      <c r="G3065" s="234"/>
      <c r="H3065" s="236"/>
      <c r="I3065" s="206">
        <f>SUM(I3055:I3064)</f>
        <v>0.15</v>
      </c>
      <c r="J3065" s="197"/>
    </row>
    <row r="3066" spans="1:10" ht="12.75" customHeight="1">
      <c r="A3066" s="201">
        <v>3</v>
      </c>
      <c r="B3066" s="202" t="s">
        <v>240</v>
      </c>
      <c r="C3066" s="201" t="s">
        <v>714</v>
      </c>
      <c r="D3066" s="201" t="s">
        <v>735</v>
      </c>
      <c r="E3066" s="202" t="s">
        <v>1207</v>
      </c>
      <c r="F3066" s="203" t="s">
        <v>717</v>
      </c>
      <c r="G3066" s="201">
        <v>0</v>
      </c>
      <c r="H3066" s="201">
        <v>7.5</v>
      </c>
      <c r="I3066" s="201">
        <f t="shared" ref="I3066:I3075" si="222">(G3066*H3066)/100</f>
        <v>0</v>
      </c>
      <c r="J3066" s="197"/>
    </row>
    <row r="3067" spans="1:10" ht="12.75" customHeight="1">
      <c r="A3067" s="201"/>
      <c r="B3067" s="202"/>
      <c r="C3067" s="201"/>
      <c r="D3067" s="201"/>
      <c r="E3067" s="202"/>
      <c r="F3067" s="204" t="s">
        <v>718</v>
      </c>
      <c r="G3067" s="201">
        <v>0</v>
      </c>
      <c r="H3067" s="201">
        <v>0.01</v>
      </c>
      <c r="I3067" s="201">
        <f t="shared" si="222"/>
        <v>0</v>
      </c>
      <c r="J3067" s="197"/>
    </row>
    <row r="3068" spans="1:10" ht="12.75" customHeight="1">
      <c r="A3068" s="201"/>
      <c r="B3068" s="202"/>
      <c r="C3068" s="201"/>
      <c r="D3068" s="201"/>
      <c r="E3068" s="202"/>
      <c r="F3068" s="204" t="s">
        <v>719</v>
      </c>
      <c r="G3068" s="201">
        <v>0</v>
      </c>
      <c r="H3068" s="201">
        <v>7.5</v>
      </c>
      <c r="I3068" s="201">
        <f t="shared" si="222"/>
        <v>0</v>
      </c>
      <c r="J3068" s="197"/>
    </row>
    <row r="3069" spans="1:10" ht="12.75" customHeight="1">
      <c r="A3069" s="201"/>
      <c r="B3069" s="202"/>
      <c r="C3069" s="201"/>
      <c r="D3069" s="201"/>
      <c r="E3069" s="202"/>
      <c r="F3069" s="204" t="s">
        <v>720</v>
      </c>
      <c r="G3069" s="201">
        <v>0</v>
      </c>
      <c r="H3069" s="201">
        <v>0.5</v>
      </c>
      <c r="I3069" s="201">
        <f t="shared" si="222"/>
        <v>0</v>
      </c>
      <c r="J3069" s="197"/>
    </row>
    <row r="3070" spans="1:10" ht="12.75" customHeight="1">
      <c r="A3070" s="201"/>
      <c r="B3070" s="202"/>
      <c r="C3070" s="201"/>
      <c r="D3070" s="201"/>
      <c r="E3070" s="202"/>
      <c r="F3070" s="204" t="s">
        <v>721</v>
      </c>
      <c r="G3070" s="201">
        <v>0</v>
      </c>
      <c r="H3070" s="201">
        <v>0.5</v>
      </c>
      <c r="I3070" s="201">
        <f t="shared" si="222"/>
        <v>0</v>
      </c>
      <c r="J3070" s="197"/>
    </row>
    <row r="3071" spans="1:10" ht="12.75" customHeight="1">
      <c r="A3071" s="201"/>
      <c r="B3071" s="202"/>
      <c r="C3071" s="201"/>
      <c r="D3071" s="201"/>
      <c r="E3071" s="202"/>
      <c r="F3071" s="204" t="s">
        <v>722</v>
      </c>
      <c r="G3071" s="201">
        <v>0</v>
      </c>
      <c r="H3071" s="201">
        <v>0.25</v>
      </c>
      <c r="I3071" s="201">
        <f t="shared" si="222"/>
        <v>0</v>
      </c>
      <c r="J3071" s="197"/>
    </row>
    <row r="3072" spans="1:10" ht="12.75" customHeight="1">
      <c r="A3072" s="201"/>
      <c r="B3072" s="202"/>
      <c r="C3072" s="201"/>
      <c r="D3072" s="201"/>
      <c r="E3072" s="202"/>
      <c r="F3072" s="204" t="s">
        <v>723</v>
      </c>
      <c r="G3072" s="201">
        <v>1820</v>
      </c>
      <c r="H3072" s="201">
        <v>0.01</v>
      </c>
      <c r="I3072" s="201">
        <f t="shared" si="222"/>
        <v>0.182</v>
      </c>
      <c r="J3072" s="197"/>
    </row>
    <row r="3073" spans="1:10" ht="12.75" customHeight="1">
      <c r="A3073" s="201"/>
      <c r="B3073" s="202"/>
      <c r="C3073" s="201"/>
      <c r="D3073" s="201"/>
      <c r="E3073" s="202"/>
      <c r="F3073" s="204" t="s">
        <v>725</v>
      </c>
      <c r="G3073" s="201">
        <v>0</v>
      </c>
      <c r="H3073" s="201">
        <v>0.01</v>
      </c>
      <c r="I3073" s="201">
        <f t="shared" si="222"/>
        <v>0</v>
      </c>
      <c r="J3073" s="197"/>
    </row>
    <row r="3074" spans="1:10" ht="12.75" customHeight="1">
      <c r="A3074" s="201"/>
      <c r="B3074" s="202"/>
      <c r="C3074" s="201"/>
      <c r="D3074" s="201"/>
      <c r="E3074" s="202"/>
      <c r="F3074" s="204" t="s">
        <v>726</v>
      </c>
      <c r="G3074" s="201">
        <v>0</v>
      </c>
      <c r="H3074" s="201">
        <v>3.5</v>
      </c>
      <c r="I3074" s="201">
        <f t="shared" si="222"/>
        <v>0</v>
      </c>
      <c r="J3074" s="197"/>
    </row>
    <row r="3075" spans="1:10" ht="12.75" customHeight="1">
      <c r="A3075" s="201"/>
      <c r="B3075" s="202"/>
      <c r="C3075" s="201"/>
      <c r="D3075" s="201"/>
      <c r="E3075" s="202"/>
      <c r="F3075" s="204" t="s">
        <v>727</v>
      </c>
      <c r="G3075" s="201">
        <v>0</v>
      </c>
      <c r="H3075" s="201">
        <v>0.5</v>
      </c>
      <c r="I3075" s="201">
        <f t="shared" si="222"/>
        <v>0</v>
      </c>
      <c r="J3075" s="197"/>
    </row>
    <row r="3076" spans="1:10" ht="12.75" customHeight="1">
      <c r="A3076" s="285" t="s">
        <v>244</v>
      </c>
      <c r="B3076" s="234"/>
      <c r="C3076" s="234"/>
      <c r="D3076" s="234"/>
      <c r="E3076" s="234"/>
      <c r="F3076" s="234"/>
      <c r="G3076" s="234"/>
      <c r="H3076" s="236"/>
      <c r="I3076" s="206">
        <f>SUM(I3066:I3075)</f>
        <v>0.182</v>
      </c>
      <c r="J3076" s="197"/>
    </row>
    <row r="3077" spans="1:10" ht="12.75" customHeight="1">
      <c r="A3077" s="201">
        <v>4</v>
      </c>
      <c r="B3077" s="202" t="s">
        <v>240</v>
      </c>
      <c r="C3077" s="201" t="s">
        <v>714</v>
      </c>
      <c r="D3077" s="201" t="s">
        <v>735</v>
      </c>
      <c r="E3077" s="202" t="s">
        <v>1208</v>
      </c>
      <c r="F3077" s="203" t="s">
        <v>717</v>
      </c>
      <c r="G3077" s="201">
        <v>0</v>
      </c>
      <c r="H3077" s="201">
        <v>7.5</v>
      </c>
      <c r="I3077" s="201">
        <f t="shared" ref="I3077:I3086" si="223">(G3077*H3077)/100</f>
        <v>0</v>
      </c>
      <c r="J3077" s="197"/>
    </row>
    <row r="3078" spans="1:10" ht="12.75" customHeight="1">
      <c r="A3078" s="201"/>
      <c r="B3078" s="202"/>
      <c r="C3078" s="201"/>
      <c r="D3078" s="201"/>
      <c r="E3078" s="202"/>
      <c r="F3078" s="204" t="s">
        <v>718</v>
      </c>
      <c r="G3078" s="201">
        <v>0</v>
      </c>
      <c r="H3078" s="201">
        <v>0.01</v>
      </c>
      <c r="I3078" s="201">
        <f t="shared" si="223"/>
        <v>0</v>
      </c>
      <c r="J3078" s="197"/>
    </row>
    <row r="3079" spans="1:10" ht="12.75" customHeight="1">
      <c r="A3079" s="201"/>
      <c r="B3079" s="202"/>
      <c r="C3079" s="201"/>
      <c r="D3079" s="201"/>
      <c r="E3079" s="202"/>
      <c r="F3079" s="204" t="s">
        <v>719</v>
      </c>
      <c r="G3079" s="201">
        <v>0</v>
      </c>
      <c r="H3079" s="201">
        <v>7.5</v>
      </c>
      <c r="I3079" s="201">
        <f t="shared" si="223"/>
        <v>0</v>
      </c>
      <c r="J3079" s="197"/>
    </row>
    <row r="3080" spans="1:10" ht="12.75" customHeight="1">
      <c r="A3080" s="201"/>
      <c r="B3080" s="202"/>
      <c r="C3080" s="201"/>
      <c r="D3080" s="201"/>
      <c r="E3080" s="202"/>
      <c r="F3080" s="204" t="s">
        <v>720</v>
      </c>
      <c r="G3080" s="201">
        <v>0</v>
      </c>
      <c r="H3080" s="201">
        <v>0.5</v>
      </c>
      <c r="I3080" s="201">
        <f t="shared" si="223"/>
        <v>0</v>
      </c>
      <c r="J3080" s="197"/>
    </row>
    <row r="3081" spans="1:10" ht="12.75" customHeight="1">
      <c r="A3081" s="201"/>
      <c r="B3081" s="202"/>
      <c r="C3081" s="201"/>
      <c r="D3081" s="201"/>
      <c r="E3081" s="202"/>
      <c r="F3081" s="204" t="s">
        <v>721</v>
      </c>
      <c r="G3081" s="201">
        <v>0</v>
      </c>
      <c r="H3081" s="201">
        <v>0.5</v>
      </c>
      <c r="I3081" s="201">
        <f t="shared" si="223"/>
        <v>0</v>
      </c>
      <c r="J3081" s="197"/>
    </row>
    <row r="3082" spans="1:10" ht="12.75" customHeight="1">
      <c r="A3082" s="201"/>
      <c r="B3082" s="202"/>
      <c r="C3082" s="201"/>
      <c r="D3082" s="201"/>
      <c r="E3082" s="202"/>
      <c r="F3082" s="204" t="s">
        <v>722</v>
      </c>
      <c r="G3082" s="201">
        <v>0</v>
      </c>
      <c r="H3082" s="201">
        <v>0.25</v>
      </c>
      <c r="I3082" s="201">
        <f t="shared" si="223"/>
        <v>0</v>
      </c>
      <c r="J3082" s="197"/>
    </row>
    <row r="3083" spans="1:10" ht="12.75" customHeight="1">
      <c r="A3083" s="201"/>
      <c r="B3083" s="202"/>
      <c r="C3083" s="201"/>
      <c r="D3083" s="201"/>
      <c r="E3083" s="202"/>
      <c r="F3083" s="204" t="s">
        <v>723</v>
      </c>
      <c r="G3083" s="201">
        <v>2520</v>
      </c>
      <c r="H3083" s="201">
        <v>0.01</v>
      </c>
      <c r="I3083" s="201">
        <f t="shared" si="223"/>
        <v>0.252</v>
      </c>
      <c r="J3083" s="197"/>
    </row>
    <row r="3084" spans="1:10" ht="12.75" customHeight="1">
      <c r="A3084" s="201"/>
      <c r="B3084" s="202"/>
      <c r="C3084" s="201"/>
      <c r="D3084" s="201"/>
      <c r="E3084" s="202"/>
      <c r="F3084" s="204" t="s">
        <v>725</v>
      </c>
      <c r="G3084" s="201">
        <v>0</v>
      </c>
      <c r="H3084" s="201">
        <v>0.01</v>
      </c>
      <c r="I3084" s="201">
        <f t="shared" si="223"/>
        <v>0</v>
      </c>
      <c r="J3084" s="197"/>
    </row>
    <row r="3085" spans="1:10" ht="12.75" customHeight="1">
      <c r="A3085" s="201"/>
      <c r="B3085" s="202"/>
      <c r="C3085" s="201"/>
      <c r="D3085" s="201"/>
      <c r="E3085" s="202"/>
      <c r="F3085" s="204" t="s">
        <v>726</v>
      </c>
      <c r="G3085" s="201">
        <v>0</v>
      </c>
      <c r="H3085" s="201">
        <v>3.5</v>
      </c>
      <c r="I3085" s="201">
        <f t="shared" si="223"/>
        <v>0</v>
      </c>
      <c r="J3085" s="197"/>
    </row>
    <row r="3086" spans="1:10" ht="12.75" customHeight="1">
      <c r="A3086" s="201"/>
      <c r="B3086" s="202"/>
      <c r="C3086" s="201"/>
      <c r="D3086" s="201"/>
      <c r="E3086" s="202"/>
      <c r="F3086" s="204" t="s">
        <v>727</v>
      </c>
      <c r="G3086" s="201">
        <v>0</v>
      </c>
      <c r="H3086" s="201">
        <v>0.5</v>
      </c>
      <c r="I3086" s="201">
        <f t="shared" si="223"/>
        <v>0</v>
      </c>
      <c r="J3086" s="197"/>
    </row>
    <row r="3087" spans="1:10" ht="12.75" customHeight="1">
      <c r="A3087" s="285" t="s">
        <v>244</v>
      </c>
      <c r="B3087" s="234"/>
      <c r="C3087" s="234"/>
      <c r="D3087" s="234"/>
      <c r="E3087" s="234"/>
      <c r="F3087" s="234"/>
      <c r="G3087" s="234"/>
      <c r="H3087" s="236"/>
      <c r="I3087" s="206">
        <f>SUM(I3077:I3086)</f>
        <v>0.252</v>
      </c>
      <c r="J3087" s="197"/>
    </row>
    <row r="3088" spans="1:10" ht="12.75" customHeight="1">
      <c r="A3088" s="201">
        <v>5</v>
      </c>
      <c r="B3088" s="202" t="s">
        <v>240</v>
      </c>
      <c r="C3088" s="201" t="s">
        <v>714</v>
      </c>
      <c r="D3088" s="201" t="s">
        <v>735</v>
      </c>
      <c r="E3088" s="202" t="s">
        <v>1209</v>
      </c>
      <c r="F3088" s="203" t="s">
        <v>717</v>
      </c>
      <c r="G3088" s="201">
        <v>0</v>
      </c>
      <c r="H3088" s="201">
        <v>7.5</v>
      </c>
      <c r="I3088" s="201">
        <f t="shared" ref="I3088:I3097" si="224">(G3088*H3088)/100</f>
        <v>0</v>
      </c>
      <c r="J3088" s="197"/>
    </row>
    <row r="3089" spans="1:10" ht="12.75" customHeight="1">
      <c r="A3089" s="201"/>
      <c r="B3089" s="202"/>
      <c r="C3089" s="201"/>
      <c r="D3089" s="201"/>
      <c r="E3089" s="202"/>
      <c r="F3089" s="204" t="s">
        <v>718</v>
      </c>
      <c r="G3089" s="201">
        <v>0</v>
      </c>
      <c r="H3089" s="201">
        <v>0.01</v>
      </c>
      <c r="I3089" s="201">
        <f t="shared" si="224"/>
        <v>0</v>
      </c>
      <c r="J3089" s="197"/>
    </row>
    <row r="3090" spans="1:10" ht="12.75" customHeight="1">
      <c r="A3090" s="201"/>
      <c r="B3090" s="202"/>
      <c r="C3090" s="201"/>
      <c r="D3090" s="201"/>
      <c r="E3090" s="202"/>
      <c r="F3090" s="204" t="s">
        <v>719</v>
      </c>
      <c r="G3090" s="201">
        <v>0</v>
      </c>
      <c r="H3090" s="201">
        <v>7.5</v>
      </c>
      <c r="I3090" s="201">
        <f t="shared" si="224"/>
        <v>0</v>
      </c>
      <c r="J3090" s="197"/>
    </row>
    <row r="3091" spans="1:10" ht="12.75" customHeight="1">
      <c r="A3091" s="201"/>
      <c r="B3091" s="202"/>
      <c r="C3091" s="201"/>
      <c r="D3091" s="201"/>
      <c r="E3091" s="202"/>
      <c r="F3091" s="204" t="s">
        <v>720</v>
      </c>
      <c r="G3091" s="201">
        <v>0</v>
      </c>
      <c r="H3091" s="201">
        <v>0.5</v>
      </c>
      <c r="I3091" s="201">
        <f t="shared" si="224"/>
        <v>0</v>
      </c>
      <c r="J3091" s="197"/>
    </row>
    <row r="3092" spans="1:10" ht="12.75" customHeight="1">
      <c r="A3092" s="201"/>
      <c r="B3092" s="202"/>
      <c r="C3092" s="201"/>
      <c r="D3092" s="201"/>
      <c r="E3092" s="202"/>
      <c r="F3092" s="204" t="s">
        <v>721</v>
      </c>
      <c r="G3092" s="201">
        <v>0</v>
      </c>
      <c r="H3092" s="201">
        <v>0.5</v>
      </c>
      <c r="I3092" s="201">
        <f t="shared" si="224"/>
        <v>0</v>
      </c>
      <c r="J3092" s="197"/>
    </row>
    <row r="3093" spans="1:10" ht="12.75" customHeight="1">
      <c r="A3093" s="201"/>
      <c r="B3093" s="202"/>
      <c r="C3093" s="201"/>
      <c r="D3093" s="201"/>
      <c r="E3093" s="202"/>
      <c r="F3093" s="204" t="s">
        <v>722</v>
      </c>
      <c r="G3093" s="201">
        <v>0</v>
      </c>
      <c r="H3093" s="201">
        <v>0.25</v>
      </c>
      <c r="I3093" s="201">
        <f t="shared" si="224"/>
        <v>0</v>
      </c>
      <c r="J3093" s="197"/>
    </row>
    <row r="3094" spans="1:10" ht="12.75" customHeight="1">
      <c r="A3094" s="201"/>
      <c r="B3094" s="202"/>
      <c r="C3094" s="201"/>
      <c r="D3094" s="201"/>
      <c r="E3094" s="202"/>
      <c r="F3094" s="204" t="s">
        <v>723</v>
      </c>
      <c r="G3094" s="201">
        <v>1200</v>
      </c>
      <c r="H3094" s="201">
        <v>0.01</v>
      </c>
      <c r="I3094" s="201">
        <f t="shared" si="224"/>
        <v>0.12</v>
      </c>
      <c r="J3094" s="197"/>
    </row>
    <row r="3095" spans="1:10" ht="12.75" customHeight="1">
      <c r="A3095" s="201"/>
      <c r="B3095" s="202"/>
      <c r="C3095" s="201"/>
      <c r="D3095" s="201"/>
      <c r="E3095" s="202"/>
      <c r="F3095" s="204" t="s">
        <v>725</v>
      </c>
      <c r="G3095" s="201">
        <v>0</v>
      </c>
      <c r="H3095" s="201">
        <v>0.01</v>
      </c>
      <c r="I3095" s="201">
        <f t="shared" si="224"/>
        <v>0</v>
      </c>
      <c r="J3095" s="197"/>
    </row>
    <row r="3096" spans="1:10" ht="12.75" customHeight="1">
      <c r="A3096" s="201"/>
      <c r="B3096" s="202"/>
      <c r="C3096" s="201"/>
      <c r="D3096" s="201"/>
      <c r="E3096" s="202"/>
      <c r="F3096" s="204" t="s">
        <v>726</v>
      </c>
      <c r="G3096" s="201">
        <v>0</v>
      </c>
      <c r="H3096" s="201">
        <v>3.5</v>
      </c>
      <c r="I3096" s="201">
        <f t="shared" si="224"/>
        <v>0</v>
      </c>
      <c r="J3096" s="197"/>
    </row>
    <row r="3097" spans="1:10" ht="12.75" customHeight="1">
      <c r="A3097" s="201"/>
      <c r="B3097" s="202"/>
      <c r="C3097" s="201"/>
      <c r="D3097" s="201"/>
      <c r="E3097" s="202"/>
      <c r="F3097" s="204" t="s">
        <v>727</v>
      </c>
      <c r="G3097" s="201">
        <v>0</v>
      </c>
      <c r="H3097" s="201">
        <v>0.5</v>
      </c>
      <c r="I3097" s="201">
        <f t="shared" si="224"/>
        <v>0</v>
      </c>
      <c r="J3097" s="197"/>
    </row>
    <row r="3098" spans="1:10" ht="12.75" customHeight="1">
      <c r="A3098" s="285" t="s">
        <v>244</v>
      </c>
      <c r="B3098" s="234"/>
      <c r="C3098" s="234"/>
      <c r="D3098" s="234"/>
      <c r="E3098" s="234"/>
      <c r="F3098" s="234"/>
      <c r="G3098" s="234"/>
      <c r="H3098" s="236"/>
      <c r="I3098" s="206">
        <f>SUM(I3088:I3097)</f>
        <v>0.12</v>
      </c>
      <c r="J3098" s="197"/>
    </row>
    <row r="3099" spans="1:10" ht="12.75" customHeight="1">
      <c r="A3099" s="201">
        <v>6</v>
      </c>
      <c r="B3099" s="202" t="s">
        <v>240</v>
      </c>
      <c r="C3099" s="201" t="s">
        <v>714</v>
      </c>
      <c r="D3099" s="201" t="s">
        <v>735</v>
      </c>
      <c r="E3099" s="202" t="s">
        <v>1210</v>
      </c>
      <c r="F3099" s="203" t="s">
        <v>717</v>
      </c>
      <c r="G3099" s="201">
        <v>0</v>
      </c>
      <c r="H3099" s="201">
        <v>7.5</v>
      </c>
      <c r="I3099" s="201">
        <f t="shared" ref="I3099:I3108" si="225">(G3099*H3099)/100</f>
        <v>0</v>
      </c>
      <c r="J3099" s="197"/>
    </row>
    <row r="3100" spans="1:10" ht="12.75" customHeight="1">
      <c r="A3100" s="201"/>
      <c r="B3100" s="202"/>
      <c r="C3100" s="201"/>
      <c r="D3100" s="201"/>
      <c r="E3100" s="202"/>
      <c r="F3100" s="204" t="s">
        <v>718</v>
      </c>
      <c r="G3100" s="201">
        <v>0</v>
      </c>
      <c r="H3100" s="201">
        <v>0.01</v>
      </c>
      <c r="I3100" s="201">
        <f t="shared" si="225"/>
        <v>0</v>
      </c>
      <c r="J3100" s="197"/>
    </row>
    <row r="3101" spans="1:10" ht="12.75" customHeight="1">
      <c r="A3101" s="201"/>
      <c r="B3101" s="202"/>
      <c r="C3101" s="201"/>
      <c r="D3101" s="201"/>
      <c r="E3101" s="202"/>
      <c r="F3101" s="204" t="s">
        <v>719</v>
      </c>
      <c r="G3101" s="201">
        <v>0</v>
      </c>
      <c r="H3101" s="201">
        <v>7.5</v>
      </c>
      <c r="I3101" s="201">
        <f t="shared" si="225"/>
        <v>0</v>
      </c>
      <c r="J3101" s="197"/>
    </row>
    <row r="3102" spans="1:10" ht="12.75" customHeight="1">
      <c r="A3102" s="201"/>
      <c r="B3102" s="202"/>
      <c r="C3102" s="201"/>
      <c r="D3102" s="201"/>
      <c r="E3102" s="202"/>
      <c r="F3102" s="204" t="s">
        <v>720</v>
      </c>
      <c r="G3102" s="201">
        <v>0</v>
      </c>
      <c r="H3102" s="201">
        <v>0.5</v>
      </c>
      <c r="I3102" s="201">
        <f t="shared" si="225"/>
        <v>0</v>
      </c>
      <c r="J3102" s="197"/>
    </row>
    <row r="3103" spans="1:10" ht="12.75" customHeight="1">
      <c r="A3103" s="201"/>
      <c r="B3103" s="202"/>
      <c r="C3103" s="201"/>
      <c r="D3103" s="201"/>
      <c r="E3103" s="202"/>
      <c r="F3103" s="204" t="s">
        <v>721</v>
      </c>
      <c r="G3103" s="201">
        <v>0</v>
      </c>
      <c r="H3103" s="201">
        <v>0.5</v>
      </c>
      <c r="I3103" s="201">
        <f t="shared" si="225"/>
        <v>0</v>
      </c>
      <c r="J3103" s="197"/>
    </row>
    <row r="3104" spans="1:10" ht="12.75" customHeight="1">
      <c r="A3104" s="201"/>
      <c r="B3104" s="202"/>
      <c r="C3104" s="201"/>
      <c r="D3104" s="201"/>
      <c r="E3104" s="202"/>
      <c r="F3104" s="204" t="s">
        <v>722</v>
      </c>
      <c r="G3104" s="201">
        <v>0</v>
      </c>
      <c r="H3104" s="201">
        <v>0.25</v>
      </c>
      <c r="I3104" s="201">
        <f t="shared" si="225"/>
        <v>0</v>
      </c>
      <c r="J3104" s="197"/>
    </row>
    <row r="3105" spans="1:10" ht="12.75" customHeight="1">
      <c r="A3105" s="201"/>
      <c r="B3105" s="202"/>
      <c r="C3105" s="201"/>
      <c r="D3105" s="201"/>
      <c r="E3105" s="202"/>
      <c r="F3105" s="204" t="s">
        <v>723</v>
      </c>
      <c r="G3105" s="201">
        <v>1580</v>
      </c>
      <c r="H3105" s="201">
        <v>0.01</v>
      </c>
      <c r="I3105" s="201">
        <f t="shared" si="225"/>
        <v>0.158</v>
      </c>
      <c r="J3105" s="197"/>
    </row>
    <row r="3106" spans="1:10" ht="12.75" customHeight="1">
      <c r="A3106" s="201"/>
      <c r="B3106" s="202"/>
      <c r="C3106" s="201"/>
      <c r="D3106" s="201"/>
      <c r="E3106" s="202"/>
      <c r="F3106" s="204" t="s">
        <v>725</v>
      </c>
      <c r="G3106" s="201">
        <v>0</v>
      </c>
      <c r="H3106" s="201">
        <v>0.01</v>
      </c>
      <c r="I3106" s="201">
        <f t="shared" si="225"/>
        <v>0</v>
      </c>
      <c r="J3106" s="197"/>
    </row>
    <row r="3107" spans="1:10" ht="12.75" customHeight="1">
      <c r="A3107" s="201"/>
      <c r="B3107" s="202"/>
      <c r="C3107" s="201"/>
      <c r="D3107" s="201"/>
      <c r="E3107" s="202"/>
      <c r="F3107" s="204" t="s">
        <v>726</v>
      </c>
      <c r="G3107" s="201">
        <v>0</v>
      </c>
      <c r="H3107" s="201">
        <v>3.5</v>
      </c>
      <c r="I3107" s="201">
        <f t="shared" si="225"/>
        <v>0</v>
      </c>
      <c r="J3107" s="197"/>
    </row>
    <row r="3108" spans="1:10" ht="12.75" customHeight="1">
      <c r="A3108" s="201"/>
      <c r="B3108" s="202"/>
      <c r="C3108" s="201"/>
      <c r="D3108" s="201"/>
      <c r="E3108" s="202"/>
      <c r="F3108" s="204" t="s">
        <v>727</v>
      </c>
      <c r="G3108" s="201">
        <v>0</v>
      </c>
      <c r="H3108" s="201">
        <v>0.5</v>
      </c>
      <c r="I3108" s="201">
        <f t="shared" si="225"/>
        <v>0</v>
      </c>
      <c r="J3108" s="197"/>
    </row>
    <row r="3109" spans="1:10" ht="12.75" customHeight="1">
      <c r="A3109" s="285" t="s">
        <v>244</v>
      </c>
      <c r="B3109" s="234"/>
      <c r="C3109" s="234"/>
      <c r="D3109" s="234"/>
      <c r="E3109" s="234"/>
      <c r="F3109" s="234"/>
      <c r="G3109" s="234"/>
      <c r="H3109" s="236"/>
      <c r="I3109" s="206">
        <f>SUM(I3099:I3108)</f>
        <v>0.158</v>
      </c>
      <c r="J3109" s="197"/>
    </row>
    <row r="3110" spans="1:10" ht="12.75" customHeight="1">
      <c r="A3110" s="201">
        <v>7</v>
      </c>
      <c r="B3110" s="202" t="s">
        <v>240</v>
      </c>
      <c r="C3110" s="201" t="s">
        <v>714</v>
      </c>
      <c r="D3110" s="201" t="s">
        <v>735</v>
      </c>
      <c r="E3110" s="202" t="s">
        <v>1211</v>
      </c>
      <c r="F3110" s="203" t="s">
        <v>717</v>
      </c>
      <c r="G3110" s="201">
        <v>0</v>
      </c>
      <c r="H3110" s="201">
        <v>7.5</v>
      </c>
      <c r="I3110" s="201">
        <f t="shared" ref="I3110:I3119" si="226">(G3110*H3110)/100</f>
        <v>0</v>
      </c>
      <c r="J3110" s="197"/>
    </row>
    <row r="3111" spans="1:10" ht="12.75" customHeight="1">
      <c r="A3111" s="201"/>
      <c r="B3111" s="202"/>
      <c r="C3111" s="201"/>
      <c r="D3111" s="201"/>
      <c r="E3111" s="202"/>
      <c r="F3111" s="204" t="s">
        <v>718</v>
      </c>
      <c r="G3111" s="201">
        <v>0</v>
      </c>
      <c r="H3111" s="201">
        <v>0.01</v>
      </c>
      <c r="I3111" s="201">
        <f t="shared" si="226"/>
        <v>0</v>
      </c>
      <c r="J3111" s="197"/>
    </row>
    <row r="3112" spans="1:10" ht="12.75" customHeight="1">
      <c r="A3112" s="201"/>
      <c r="B3112" s="202"/>
      <c r="C3112" s="201"/>
      <c r="D3112" s="201"/>
      <c r="E3112" s="202"/>
      <c r="F3112" s="204" t="s">
        <v>719</v>
      </c>
      <c r="G3112" s="201">
        <v>0</v>
      </c>
      <c r="H3112" s="201">
        <v>7.5</v>
      </c>
      <c r="I3112" s="201">
        <f t="shared" si="226"/>
        <v>0</v>
      </c>
      <c r="J3112" s="197"/>
    </row>
    <row r="3113" spans="1:10" ht="12.75" customHeight="1">
      <c r="A3113" s="201"/>
      <c r="B3113" s="202"/>
      <c r="C3113" s="201"/>
      <c r="D3113" s="201"/>
      <c r="E3113" s="202"/>
      <c r="F3113" s="204" t="s">
        <v>720</v>
      </c>
      <c r="G3113" s="201">
        <v>0</v>
      </c>
      <c r="H3113" s="201">
        <v>0.5</v>
      </c>
      <c r="I3113" s="201">
        <f t="shared" si="226"/>
        <v>0</v>
      </c>
      <c r="J3113" s="197"/>
    </row>
    <row r="3114" spans="1:10" ht="12.75" customHeight="1">
      <c r="A3114" s="201"/>
      <c r="B3114" s="202"/>
      <c r="C3114" s="201"/>
      <c r="D3114" s="201"/>
      <c r="E3114" s="202"/>
      <c r="F3114" s="204" t="s">
        <v>721</v>
      </c>
      <c r="G3114" s="201">
        <v>0</v>
      </c>
      <c r="H3114" s="201">
        <v>0.5</v>
      </c>
      <c r="I3114" s="201">
        <f t="shared" si="226"/>
        <v>0</v>
      </c>
      <c r="J3114" s="197"/>
    </row>
    <row r="3115" spans="1:10" ht="12.75" customHeight="1">
      <c r="A3115" s="201"/>
      <c r="B3115" s="202"/>
      <c r="C3115" s="201"/>
      <c r="D3115" s="201"/>
      <c r="E3115" s="202"/>
      <c r="F3115" s="204" t="s">
        <v>722</v>
      </c>
      <c r="G3115" s="201">
        <v>1</v>
      </c>
      <c r="H3115" s="201">
        <v>0.25</v>
      </c>
      <c r="I3115" s="201">
        <f t="shared" si="226"/>
        <v>2.5000000000000001E-3</v>
      </c>
      <c r="J3115" s="197"/>
    </row>
    <row r="3116" spans="1:10" ht="12.75" customHeight="1">
      <c r="A3116" s="201"/>
      <c r="B3116" s="202"/>
      <c r="C3116" s="201"/>
      <c r="D3116" s="201"/>
      <c r="E3116" s="202"/>
      <c r="F3116" s="204" t="s">
        <v>723</v>
      </c>
      <c r="G3116" s="201">
        <v>1688</v>
      </c>
      <c r="H3116" s="201">
        <v>0.01</v>
      </c>
      <c r="I3116" s="201">
        <f t="shared" si="226"/>
        <v>0.16879999999999998</v>
      </c>
      <c r="J3116" s="197"/>
    </row>
    <row r="3117" spans="1:10" ht="12.75" customHeight="1">
      <c r="A3117" s="201"/>
      <c r="B3117" s="202"/>
      <c r="C3117" s="201"/>
      <c r="D3117" s="201"/>
      <c r="E3117" s="202"/>
      <c r="F3117" s="204" t="s">
        <v>725</v>
      </c>
      <c r="G3117" s="201">
        <v>0</v>
      </c>
      <c r="H3117" s="201">
        <v>0.01</v>
      </c>
      <c r="I3117" s="201">
        <f t="shared" si="226"/>
        <v>0</v>
      </c>
      <c r="J3117" s="197"/>
    </row>
    <row r="3118" spans="1:10" ht="12.75" customHeight="1">
      <c r="A3118" s="201"/>
      <c r="B3118" s="202"/>
      <c r="C3118" s="201"/>
      <c r="D3118" s="201"/>
      <c r="E3118" s="202"/>
      <c r="F3118" s="204" t="s">
        <v>726</v>
      </c>
      <c r="G3118" s="201">
        <v>0</v>
      </c>
      <c r="H3118" s="201">
        <v>3.5</v>
      </c>
      <c r="I3118" s="201">
        <f t="shared" si="226"/>
        <v>0</v>
      </c>
      <c r="J3118" s="197"/>
    </row>
    <row r="3119" spans="1:10" ht="12.75" customHeight="1">
      <c r="A3119" s="201"/>
      <c r="B3119" s="202"/>
      <c r="C3119" s="201"/>
      <c r="D3119" s="201"/>
      <c r="E3119" s="202"/>
      <c r="F3119" s="204" t="s">
        <v>727</v>
      </c>
      <c r="G3119" s="201">
        <v>0</v>
      </c>
      <c r="H3119" s="201">
        <v>0.5</v>
      </c>
      <c r="I3119" s="201">
        <f t="shared" si="226"/>
        <v>0</v>
      </c>
      <c r="J3119" s="197"/>
    </row>
    <row r="3120" spans="1:10" ht="12.75" customHeight="1">
      <c r="A3120" s="285" t="s">
        <v>244</v>
      </c>
      <c r="B3120" s="234"/>
      <c r="C3120" s="234"/>
      <c r="D3120" s="234"/>
      <c r="E3120" s="234"/>
      <c r="F3120" s="234"/>
      <c r="G3120" s="234"/>
      <c r="H3120" s="236"/>
      <c r="I3120" s="206">
        <f>SUM(I3110:I3119)</f>
        <v>0.17129999999999998</v>
      </c>
      <c r="J3120" s="197"/>
    </row>
    <row r="3121" spans="1:10" ht="12.75" customHeight="1">
      <c r="A3121" s="201">
        <v>8</v>
      </c>
      <c r="B3121" s="202" t="s">
        <v>240</v>
      </c>
      <c r="C3121" s="201" t="s">
        <v>714</v>
      </c>
      <c r="D3121" s="201" t="s">
        <v>735</v>
      </c>
      <c r="E3121" s="202" t="s">
        <v>1212</v>
      </c>
      <c r="F3121" s="203" t="s">
        <v>717</v>
      </c>
      <c r="G3121" s="201">
        <v>0</v>
      </c>
      <c r="H3121" s="201">
        <v>7.5</v>
      </c>
      <c r="I3121" s="201">
        <f t="shared" ref="I3121:I3130" si="227">(G3121*H3121)/100</f>
        <v>0</v>
      </c>
      <c r="J3121" s="197"/>
    </row>
    <row r="3122" spans="1:10" ht="12.75" customHeight="1">
      <c r="A3122" s="201"/>
      <c r="B3122" s="202"/>
      <c r="C3122" s="201"/>
      <c r="D3122" s="201"/>
      <c r="E3122" s="202"/>
      <c r="F3122" s="204" t="s">
        <v>718</v>
      </c>
      <c r="G3122" s="201">
        <v>0</v>
      </c>
      <c r="H3122" s="201">
        <v>0.01</v>
      </c>
      <c r="I3122" s="201">
        <f t="shared" si="227"/>
        <v>0</v>
      </c>
      <c r="J3122" s="197"/>
    </row>
    <row r="3123" spans="1:10" ht="12.75" customHeight="1">
      <c r="A3123" s="201"/>
      <c r="B3123" s="202"/>
      <c r="C3123" s="201"/>
      <c r="D3123" s="201"/>
      <c r="E3123" s="202"/>
      <c r="F3123" s="204" t="s">
        <v>719</v>
      </c>
      <c r="G3123" s="201">
        <v>0</v>
      </c>
      <c r="H3123" s="201">
        <v>7.5</v>
      </c>
      <c r="I3123" s="201">
        <f t="shared" si="227"/>
        <v>0</v>
      </c>
      <c r="J3123" s="197"/>
    </row>
    <row r="3124" spans="1:10" ht="12.75" customHeight="1">
      <c r="A3124" s="201"/>
      <c r="B3124" s="202"/>
      <c r="C3124" s="201"/>
      <c r="D3124" s="201"/>
      <c r="E3124" s="202"/>
      <c r="F3124" s="204" t="s">
        <v>720</v>
      </c>
      <c r="G3124" s="201">
        <v>0</v>
      </c>
      <c r="H3124" s="201">
        <v>0.5</v>
      </c>
      <c r="I3124" s="201">
        <f t="shared" si="227"/>
        <v>0</v>
      </c>
      <c r="J3124" s="197"/>
    </row>
    <row r="3125" spans="1:10" ht="12.75" customHeight="1">
      <c r="A3125" s="201"/>
      <c r="B3125" s="202"/>
      <c r="C3125" s="201"/>
      <c r="D3125" s="201"/>
      <c r="E3125" s="202"/>
      <c r="F3125" s="204" t="s">
        <v>721</v>
      </c>
      <c r="G3125" s="201">
        <v>0</v>
      </c>
      <c r="H3125" s="201">
        <v>0.5</v>
      </c>
      <c r="I3125" s="201">
        <f t="shared" si="227"/>
        <v>0</v>
      </c>
      <c r="J3125" s="197"/>
    </row>
    <row r="3126" spans="1:10" ht="12.75" customHeight="1">
      <c r="A3126" s="201"/>
      <c r="B3126" s="202"/>
      <c r="C3126" s="201"/>
      <c r="D3126" s="201"/>
      <c r="E3126" s="202"/>
      <c r="F3126" s="204" t="s">
        <v>722</v>
      </c>
      <c r="G3126" s="201">
        <v>0</v>
      </c>
      <c r="H3126" s="201">
        <v>0.25</v>
      </c>
      <c r="I3126" s="201">
        <f t="shared" si="227"/>
        <v>0</v>
      </c>
      <c r="J3126" s="197"/>
    </row>
    <row r="3127" spans="1:10" ht="12.75" customHeight="1">
      <c r="A3127" s="201"/>
      <c r="B3127" s="202"/>
      <c r="C3127" s="201"/>
      <c r="D3127" s="201"/>
      <c r="E3127" s="202"/>
      <c r="F3127" s="204" t="s">
        <v>723</v>
      </c>
      <c r="G3127" s="201">
        <v>1460</v>
      </c>
      <c r="H3127" s="201">
        <v>0.01</v>
      </c>
      <c r="I3127" s="201">
        <f t="shared" si="227"/>
        <v>0.14599999999999999</v>
      </c>
      <c r="J3127" s="197"/>
    </row>
    <row r="3128" spans="1:10" ht="12.75" customHeight="1">
      <c r="A3128" s="201"/>
      <c r="B3128" s="202"/>
      <c r="C3128" s="201"/>
      <c r="D3128" s="201"/>
      <c r="E3128" s="202"/>
      <c r="F3128" s="204" t="s">
        <v>725</v>
      </c>
      <c r="G3128" s="201">
        <v>0</v>
      </c>
      <c r="H3128" s="201">
        <v>0.01</v>
      </c>
      <c r="I3128" s="201">
        <f t="shared" si="227"/>
        <v>0</v>
      </c>
      <c r="J3128" s="197"/>
    </row>
    <row r="3129" spans="1:10" ht="12.75" customHeight="1">
      <c r="A3129" s="201"/>
      <c r="B3129" s="202"/>
      <c r="C3129" s="201"/>
      <c r="D3129" s="201"/>
      <c r="E3129" s="202"/>
      <c r="F3129" s="204" t="s">
        <v>726</v>
      </c>
      <c r="G3129" s="201">
        <v>0</v>
      </c>
      <c r="H3129" s="201">
        <v>3.5</v>
      </c>
      <c r="I3129" s="201">
        <f t="shared" si="227"/>
        <v>0</v>
      </c>
      <c r="J3129" s="197"/>
    </row>
    <row r="3130" spans="1:10" ht="12.75" customHeight="1">
      <c r="A3130" s="201"/>
      <c r="B3130" s="202"/>
      <c r="C3130" s="201"/>
      <c r="D3130" s="201"/>
      <c r="E3130" s="202"/>
      <c r="F3130" s="204" t="s">
        <v>727</v>
      </c>
      <c r="G3130" s="201">
        <v>0</v>
      </c>
      <c r="H3130" s="201">
        <v>0.5</v>
      </c>
      <c r="I3130" s="201">
        <f t="shared" si="227"/>
        <v>0</v>
      </c>
      <c r="J3130" s="197"/>
    </row>
    <row r="3131" spans="1:10" ht="12.75" customHeight="1">
      <c r="A3131" s="285" t="s">
        <v>244</v>
      </c>
      <c r="B3131" s="234"/>
      <c r="C3131" s="234"/>
      <c r="D3131" s="234"/>
      <c r="E3131" s="234"/>
      <c r="F3131" s="234"/>
      <c r="G3131" s="234"/>
      <c r="H3131" s="236"/>
      <c r="I3131" s="206">
        <f>SUM(I3121:I3130)</f>
        <v>0.14599999999999999</v>
      </c>
      <c r="J3131" s="197"/>
    </row>
    <row r="3132" spans="1:10" ht="12.75" customHeight="1">
      <c r="A3132" s="201">
        <v>9</v>
      </c>
      <c r="B3132" s="202" t="s">
        <v>240</v>
      </c>
      <c r="C3132" s="201" t="s">
        <v>714</v>
      </c>
      <c r="D3132" s="201" t="s">
        <v>1213</v>
      </c>
      <c r="E3132" s="202" t="s">
        <v>1214</v>
      </c>
      <c r="F3132" s="203" t="s">
        <v>717</v>
      </c>
      <c r="G3132" s="201">
        <v>0</v>
      </c>
      <c r="H3132" s="201">
        <v>7.5</v>
      </c>
      <c r="I3132" s="201">
        <f t="shared" ref="I3132:I3141" si="228">(G3132*H3132)/100</f>
        <v>0</v>
      </c>
      <c r="J3132" s="197"/>
    </row>
    <row r="3133" spans="1:10" ht="12.75" customHeight="1">
      <c r="A3133" s="201"/>
      <c r="B3133" s="202"/>
      <c r="C3133" s="201"/>
      <c r="D3133" s="201"/>
      <c r="E3133" s="202"/>
      <c r="F3133" s="204" t="s">
        <v>718</v>
      </c>
      <c r="G3133" s="201">
        <v>0</v>
      </c>
      <c r="H3133" s="201">
        <v>0.01</v>
      </c>
      <c r="I3133" s="201">
        <f t="shared" si="228"/>
        <v>0</v>
      </c>
      <c r="J3133" s="197"/>
    </row>
    <row r="3134" spans="1:10" ht="12.75" customHeight="1">
      <c r="A3134" s="201"/>
      <c r="B3134" s="202"/>
      <c r="C3134" s="201"/>
      <c r="D3134" s="201"/>
      <c r="E3134" s="202"/>
      <c r="F3134" s="204" t="s">
        <v>719</v>
      </c>
      <c r="G3134" s="201">
        <v>0</v>
      </c>
      <c r="H3134" s="201">
        <v>7.5</v>
      </c>
      <c r="I3134" s="201">
        <f t="shared" si="228"/>
        <v>0</v>
      </c>
      <c r="J3134" s="197"/>
    </row>
    <row r="3135" spans="1:10" ht="12.75" customHeight="1">
      <c r="A3135" s="201"/>
      <c r="B3135" s="202"/>
      <c r="C3135" s="201"/>
      <c r="D3135" s="201"/>
      <c r="E3135" s="202"/>
      <c r="F3135" s="204" t="s">
        <v>720</v>
      </c>
      <c r="G3135" s="201">
        <v>0</v>
      </c>
      <c r="H3135" s="201">
        <v>0.5</v>
      </c>
      <c r="I3135" s="201">
        <f t="shared" si="228"/>
        <v>0</v>
      </c>
      <c r="J3135" s="197"/>
    </row>
    <row r="3136" spans="1:10" ht="12.75" customHeight="1">
      <c r="A3136" s="201"/>
      <c r="B3136" s="202"/>
      <c r="C3136" s="201"/>
      <c r="D3136" s="201"/>
      <c r="E3136" s="202"/>
      <c r="F3136" s="204" t="s">
        <v>721</v>
      </c>
      <c r="G3136" s="201">
        <v>0</v>
      </c>
      <c r="H3136" s="201">
        <v>0.5</v>
      </c>
      <c r="I3136" s="201">
        <f t="shared" si="228"/>
        <v>0</v>
      </c>
      <c r="J3136" s="197"/>
    </row>
    <row r="3137" spans="1:10" ht="12.75" customHeight="1">
      <c r="A3137" s="201"/>
      <c r="B3137" s="202"/>
      <c r="C3137" s="201"/>
      <c r="D3137" s="201"/>
      <c r="E3137" s="202"/>
      <c r="F3137" s="204" t="s">
        <v>722</v>
      </c>
      <c r="G3137" s="201">
        <v>0</v>
      </c>
      <c r="H3137" s="201">
        <v>0.25</v>
      </c>
      <c r="I3137" s="201">
        <f t="shared" si="228"/>
        <v>0</v>
      </c>
      <c r="J3137" s="197"/>
    </row>
    <row r="3138" spans="1:10" ht="12.75" customHeight="1">
      <c r="A3138" s="201"/>
      <c r="B3138" s="202"/>
      <c r="C3138" s="201"/>
      <c r="D3138" s="201"/>
      <c r="E3138" s="202"/>
      <c r="F3138" s="204" t="s">
        <v>723</v>
      </c>
      <c r="G3138" s="201">
        <v>1000</v>
      </c>
      <c r="H3138" s="201">
        <v>0.01</v>
      </c>
      <c r="I3138" s="201">
        <f t="shared" si="228"/>
        <v>0.1</v>
      </c>
      <c r="J3138" s="197"/>
    </row>
    <row r="3139" spans="1:10" ht="12.75" customHeight="1">
      <c r="A3139" s="201"/>
      <c r="B3139" s="202"/>
      <c r="C3139" s="201"/>
      <c r="D3139" s="201"/>
      <c r="E3139" s="202"/>
      <c r="F3139" s="204" t="s">
        <v>725</v>
      </c>
      <c r="G3139" s="201">
        <v>0</v>
      </c>
      <c r="H3139" s="201">
        <v>0.01</v>
      </c>
      <c r="I3139" s="201">
        <f t="shared" si="228"/>
        <v>0</v>
      </c>
      <c r="J3139" s="197"/>
    </row>
    <row r="3140" spans="1:10" ht="12.75" customHeight="1">
      <c r="A3140" s="201"/>
      <c r="B3140" s="202"/>
      <c r="C3140" s="201"/>
      <c r="D3140" s="201"/>
      <c r="E3140" s="202"/>
      <c r="F3140" s="204" t="s">
        <v>726</v>
      </c>
      <c r="G3140" s="201">
        <v>0</v>
      </c>
      <c r="H3140" s="201">
        <v>3.5</v>
      </c>
      <c r="I3140" s="201">
        <f t="shared" si="228"/>
        <v>0</v>
      </c>
      <c r="J3140" s="197"/>
    </row>
    <row r="3141" spans="1:10" ht="12.75" customHeight="1">
      <c r="A3141" s="201"/>
      <c r="B3141" s="202"/>
      <c r="C3141" s="201"/>
      <c r="D3141" s="201"/>
      <c r="E3141" s="202"/>
      <c r="F3141" s="204" t="s">
        <v>727</v>
      </c>
      <c r="G3141" s="201">
        <v>0</v>
      </c>
      <c r="H3141" s="201">
        <v>0.5</v>
      </c>
      <c r="I3141" s="201">
        <f t="shared" si="228"/>
        <v>0</v>
      </c>
      <c r="J3141" s="197"/>
    </row>
    <row r="3142" spans="1:10" ht="12.75" customHeight="1">
      <c r="A3142" s="285" t="s">
        <v>244</v>
      </c>
      <c r="B3142" s="234"/>
      <c r="C3142" s="234"/>
      <c r="D3142" s="234"/>
      <c r="E3142" s="234"/>
      <c r="F3142" s="234"/>
      <c r="G3142" s="234"/>
      <c r="H3142" s="236"/>
      <c r="I3142" s="206">
        <f>SUM(I3132:I3141)</f>
        <v>0.1</v>
      </c>
      <c r="J3142" s="197"/>
    </row>
    <row r="3143" spans="1:10" ht="12.75" customHeight="1">
      <c r="A3143" s="201">
        <v>10</v>
      </c>
      <c r="B3143" s="202" t="s">
        <v>240</v>
      </c>
      <c r="C3143" s="201" t="s">
        <v>714</v>
      </c>
      <c r="D3143" s="201" t="s">
        <v>1213</v>
      </c>
      <c r="E3143" s="202" t="s">
        <v>1215</v>
      </c>
      <c r="F3143" s="203" t="s">
        <v>717</v>
      </c>
      <c r="G3143" s="201">
        <v>0</v>
      </c>
      <c r="H3143" s="201">
        <v>7.5</v>
      </c>
      <c r="I3143" s="201">
        <f t="shared" ref="I3143:I3152" si="229">(G3143*H3143)/100</f>
        <v>0</v>
      </c>
      <c r="J3143" s="197"/>
    </row>
    <row r="3144" spans="1:10" ht="12.75" customHeight="1">
      <c r="A3144" s="201"/>
      <c r="B3144" s="202"/>
      <c r="C3144" s="201"/>
      <c r="D3144" s="201"/>
      <c r="E3144" s="202"/>
      <c r="F3144" s="204" t="s">
        <v>718</v>
      </c>
      <c r="G3144" s="201">
        <v>0</v>
      </c>
      <c r="H3144" s="201">
        <v>0.01</v>
      </c>
      <c r="I3144" s="201">
        <f t="shared" si="229"/>
        <v>0</v>
      </c>
      <c r="J3144" s="197"/>
    </row>
    <row r="3145" spans="1:10" ht="12.75" customHeight="1">
      <c r="A3145" s="201"/>
      <c r="B3145" s="202"/>
      <c r="C3145" s="201"/>
      <c r="D3145" s="201"/>
      <c r="E3145" s="202"/>
      <c r="F3145" s="204" t="s">
        <v>719</v>
      </c>
      <c r="G3145" s="201">
        <v>0</v>
      </c>
      <c r="H3145" s="201">
        <v>7.5</v>
      </c>
      <c r="I3145" s="201">
        <f t="shared" si="229"/>
        <v>0</v>
      </c>
      <c r="J3145" s="197"/>
    </row>
    <row r="3146" spans="1:10" ht="12.75" customHeight="1">
      <c r="A3146" s="201"/>
      <c r="B3146" s="202"/>
      <c r="C3146" s="201"/>
      <c r="D3146" s="201"/>
      <c r="E3146" s="202"/>
      <c r="F3146" s="204" t="s">
        <v>720</v>
      </c>
      <c r="G3146" s="201">
        <v>0</v>
      </c>
      <c r="H3146" s="201">
        <v>0.5</v>
      </c>
      <c r="I3146" s="201">
        <f t="shared" si="229"/>
        <v>0</v>
      </c>
      <c r="J3146" s="197"/>
    </row>
    <row r="3147" spans="1:10" ht="12.75" customHeight="1">
      <c r="A3147" s="201"/>
      <c r="B3147" s="202"/>
      <c r="C3147" s="201"/>
      <c r="D3147" s="201"/>
      <c r="E3147" s="202"/>
      <c r="F3147" s="204" t="s">
        <v>721</v>
      </c>
      <c r="G3147" s="201">
        <v>0</v>
      </c>
      <c r="H3147" s="201">
        <v>0.5</v>
      </c>
      <c r="I3147" s="201">
        <f t="shared" si="229"/>
        <v>0</v>
      </c>
      <c r="J3147" s="197"/>
    </row>
    <row r="3148" spans="1:10" ht="12.75" customHeight="1">
      <c r="A3148" s="201"/>
      <c r="B3148" s="202"/>
      <c r="C3148" s="201"/>
      <c r="D3148" s="201"/>
      <c r="E3148" s="202"/>
      <c r="F3148" s="204" t="s">
        <v>722</v>
      </c>
      <c r="G3148" s="201">
        <v>0</v>
      </c>
      <c r="H3148" s="201">
        <v>0.25</v>
      </c>
      <c r="I3148" s="201">
        <f t="shared" si="229"/>
        <v>0</v>
      </c>
      <c r="J3148" s="197"/>
    </row>
    <row r="3149" spans="1:10" ht="12.75" customHeight="1">
      <c r="A3149" s="201"/>
      <c r="B3149" s="202"/>
      <c r="C3149" s="201"/>
      <c r="D3149" s="201"/>
      <c r="E3149" s="202"/>
      <c r="F3149" s="204" t="s">
        <v>723</v>
      </c>
      <c r="G3149" s="201">
        <v>1980</v>
      </c>
      <c r="H3149" s="201">
        <v>0.01</v>
      </c>
      <c r="I3149" s="201">
        <f t="shared" si="229"/>
        <v>0.19800000000000001</v>
      </c>
      <c r="J3149" s="197"/>
    </row>
    <row r="3150" spans="1:10" ht="12.75" customHeight="1">
      <c r="A3150" s="201"/>
      <c r="B3150" s="202"/>
      <c r="C3150" s="201"/>
      <c r="D3150" s="201"/>
      <c r="E3150" s="202"/>
      <c r="F3150" s="204" t="s">
        <v>725</v>
      </c>
      <c r="G3150" s="201">
        <v>0</v>
      </c>
      <c r="H3150" s="201">
        <v>0.01</v>
      </c>
      <c r="I3150" s="201">
        <f t="shared" si="229"/>
        <v>0</v>
      </c>
      <c r="J3150" s="197"/>
    </row>
    <row r="3151" spans="1:10" ht="12.75" customHeight="1">
      <c r="A3151" s="201"/>
      <c r="B3151" s="202"/>
      <c r="C3151" s="201"/>
      <c r="D3151" s="201"/>
      <c r="E3151" s="202"/>
      <c r="F3151" s="204" t="s">
        <v>726</v>
      </c>
      <c r="G3151" s="201">
        <v>0</v>
      </c>
      <c r="H3151" s="201">
        <v>3.5</v>
      </c>
      <c r="I3151" s="201">
        <f t="shared" si="229"/>
        <v>0</v>
      </c>
      <c r="J3151" s="197"/>
    </row>
    <row r="3152" spans="1:10" ht="12.75" customHeight="1">
      <c r="A3152" s="201"/>
      <c r="B3152" s="202"/>
      <c r="C3152" s="201"/>
      <c r="D3152" s="201"/>
      <c r="E3152" s="202"/>
      <c r="F3152" s="204" t="s">
        <v>727</v>
      </c>
      <c r="G3152" s="201">
        <v>0</v>
      </c>
      <c r="H3152" s="201">
        <v>0.5</v>
      </c>
      <c r="I3152" s="201">
        <f t="shared" si="229"/>
        <v>0</v>
      </c>
      <c r="J3152" s="197"/>
    </row>
    <row r="3153" spans="1:10" ht="12.75" customHeight="1">
      <c r="A3153" s="285" t="s">
        <v>244</v>
      </c>
      <c r="B3153" s="234"/>
      <c r="C3153" s="234"/>
      <c r="D3153" s="234"/>
      <c r="E3153" s="234"/>
      <c r="F3153" s="234"/>
      <c r="G3153" s="234"/>
      <c r="H3153" s="236"/>
      <c r="I3153" s="206">
        <f>SUM(I3143:I3152)</f>
        <v>0.19800000000000001</v>
      </c>
      <c r="J3153" s="197"/>
    </row>
    <row r="3154" spans="1:10" ht="12.75" customHeight="1">
      <c r="A3154" s="201">
        <v>11</v>
      </c>
      <c r="B3154" s="202" t="s">
        <v>240</v>
      </c>
      <c r="C3154" s="201" t="s">
        <v>714</v>
      </c>
      <c r="D3154" s="201" t="s">
        <v>735</v>
      </c>
      <c r="E3154" s="202" t="s">
        <v>1216</v>
      </c>
      <c r="F3154" s="203" t="s">
        <v>717</v>
      </c>
      <c r="G3154" s="201">
        <v>0</v>
      </c>
      <c r="H3154" s="201">
        <v>7.5</v>
      </c>
      <c r="I3154" s="201">
        <f t="shared" ref="I3154:I3163" si="230">(G3154*H3154)/100</f>
        <v>0</v>
      </c>
      <c r="J3154" s="197"/>
    </row>
    <row r="3155" spans="1:10" ht="12.75" customHeight="1">
      <c r="A3155" s="201"/>
      <c r="B3155" s="202"/>
      <c r="C3155" s="201"/>
      <c r="D3155" s="201"/>
      <c r="E3155" s="202"/>
      <c r="F3155" s="204" t="s">
        <v>718</v>
      </c>
      <c r="G3155" s="201">
        <v>0</v>
      </c>
      <c r="H3155" s="201">
        <v>0.01</v>
      </c>
      <c r="I3155" s="201">
        <f t="shared" si="230"/>
        <v>0</v>
      </c>
      <c r="J3155" s="197"/>
    </row>
    <row r="3156" spans="1:10" ht="12.75" customHeight="1">
      <c r="A3156" s="201"/>
      <c r="B3156" s="202"/>
      <c r="C3156" s="201"/>
      <c r="D3156" s="201"/>
      <c r="E3156" s="202"/>
      <c r="F3156" s="204" t="s">
        <v>719</v>
      </c>
      <c r="G3156" s="201">
        <v>0</v>
      </c>
      <c r="H3156" s="201">
        <v>7.5</v>
      </c>
      <c r="I3156" s="201">
        <f t="shared" si="230"/>
        <v>0</v>
      </c>
      <c r="J3156" s="197"/>
    </row>
    <row r="3157" spans="1:10" ht="12.75" customHeight="1">
      <c r="A3157" s="201"/>
      <c r="B3157" s="202"/>
      <c r="C3157" s="201"/>
      <c r="D3157" s="201"/>
      <c r="E3157" s="202"/>
      <c r="F3157" s="204" t="s">
        <v>720</v>
      </c>
      <c r="G3157" s="201">
        <v>0</v>
      </c>
      <c r="H3157" s="201">
        <v>0.5</v>
      </c>
      <c r="I3157" s="201">
        <f t="shared" si="230"/>
        <v>0</v>
      </c>
      <c r="J3157" s="197"/>
    </row>
    <row r="3158" spans="1:10" ht="12.75" customHeight="1">
      <c r="A3158" s="201"/>
      <c r="B3158" s="202"/>
      <c r="C3158" s="201"/>
      <c r="D3158" s="201"/>
      <c r="E3158" s="202"/>
      <c r="F3158" s="204" t="s">
        <v>721</v>
      </c>
      <c r="G3158" s="201">
        <v>0</v>
      </c>
      <c r="H3158" s="201">
        <v>0.5</v>
      </c>
      <c r="I3158" s="201">
        <f t="shared" si="230"/>
        <v>0</v>
      </c>
      <c r="J3158" s="197"/>
    </row>
    <row r="3159" spans="1:10" ht="12.75" customHeight="1">
      <c r="A3159" s="201"/>
      <c r="B3159" s="202"/>
      <c r="C3159" s="201"/>
      <c r="D3159" s="201"/>
      <c r="E3159" s="202"/>
      <c r="F3159" s="204" t="s">
        <v>722</v>
      </c>
      <c r="G3159" s="201">
        <v>1</v>
      </c>
      <c r="H3159" s="201">
        <v>0.25</v>
      </c>
      <c r="I3159" s="201">
        <f t="shared" si="230"/>
        <v>2.5000000000000001E-3</v>
      </c>
      <c r="J3159" s="197"/>
    </row>
    <row r="3160" spans="1:10" ht="12.75" customHeight="1">
      <c r="A3160" s="201"/>
      <c r="B3160" s="202"/>
      <c r="C3160" s="201"/>
      <c r="D3160" s="201"/>
      <c r="E3160" s="202"/>
      <c r="F3160" s="204" t="s">
        <v>723</v>
      </c>
      <c r="G3160" s="201">
        <v>4225</v>
      </c>
      <c r="H3160" s="201">
        <v>0.01</v>
      </c>
      <c r="I3160" s="201">
        <f t="shared" si="230"/>
        <v>0.42249999999999999</v>
      </c>
      <c r="J3160" s="197"/>
    </row>
    <row r="3161" spans="1:10" ht="12.75" customHeight="1">
      <c r="A3161" s="201"/>
      <c r="B3161" s="202"/>
      <c r="C3161" s="201"/>
      <c r="D3161" s="201"/>
      <c r="E3161" s="202"/>
      <c r="F3161" s="204" t="s">
        <v>725</v>
      </c>
      <c r="G3161" s="201">
        <v>0</v>
      </c>
      <c r="H3161" s="201">
        <v>0.01</v>
      </c>
      <c r="I3161" s="201">
        <f t="shared" si="230"/>
        <v>0</v>
      </c>
      <c r="J3161" s="197"/>
    </row>
    <row r="3162" spans="1:10" ht="12.75" customHeight="1">
      <c r="A3162" s="201"/>
      <c r="B3162" s="202"/>
      <c r="C3162" s="201"/>
      <c r="D3162" s="201"/>
      <c r="E3162" s="202"/>
      <c r="F3162" s="204" t="s">
        <v>726</v>
      </c>
      <c r="G3162" s="201">
        <v>0</v>
      </c>
      <c r="H3162" s="201">
        <v>3.5</v>
      </c>
      <c r="I3162" s="201">
        <f t="shared" si="230"/>
        <v>0</v>
      </c>
      <c r="J3162" s="197"/>
    </row>
    <row r="3163" spans="1:10" ht="12.75" customHeight="1">
      <c r="A3163" s="201"/>
      <c r="B3163" s="202"/>
      <c r="C3163" s="201"/>
      <c r="D3163" s="201"/>
      <c r="E3163" s="202"/>
      <c r="F3163" s="204" t="s">
        <v>727</v>
      </c>
      <c r="G3163" s="201">
        <v>0</v>
      </c>
      <c r="H3163" s="201">
        <v>0.5</v>
      </c>
      <c r="I3163" s="201">
        <f t="shared" si="230"/>
        <v>0</v>
      </c>
      <c r="J3163" s="197"/>
    </row>
    <row r="3164" spans="1:10" ht="12.75" customHeight="1">
      <c r="A3164" s="285" t="s">
        <v>244</v>
      </c>
      <c r="B3164" s="234"/>
      <c r="C3164" s="234"/>
      <c r="D3164" s="234"/>
      <c r="E3164" s="234"/>
      <c r="F3164" s="234"/>
      <c r="G3164" s="234"/>
      <c r="H3164" s="236"/>
      <c r="I3164" s="206">
        <f>SUM(I3154:I3163)</f>
        <v>0.42499999999999999</v>
      </c>
      <c r="J3164" s="197"/>
    </row>
    <row r="3165" spans="1:10" ht="12.75" customHeight="1">
      <c r="A3165" s="201">
        <v>12</v>
      </c>
      <c r="B3165" s="202" t="s">
        <v>240</v>
      </c>
      <c r="C3165" s="201" t="s">
        <v>714</v>
      </c>
      <c r="D3165" s="201" t="s">
        <v>735</v>
      </c>
      <c r="E3165" s="202" t="s">
        <v>1217</v>
      </c>
      <c r="F3165" s="203" t="s">
        <v>717</v>
      </c>
      <c r="G3165" s="201">
        <v>0</v>
      </c>
      <c r="H3165" s="201">
        <v>7.5</v>
      </c>
      <c r="I3165" s="201">
        <f t="shared" ref="I3165:I3174" si="231">(G3165*H3165)/100</f>
        <v>0</v>
      </c>
      <c r="J3165" s="197"/>
    </row>
    <row r="3166" spans="1:10" ht="12.75" customHeight="1">
      <c r="A3166" s="201"/>
      <c r="B3166" s="202"/>
      <c r="C3166" s="201"/>
      <c r="D3166" s="201"/>
      <c r="E3166" s="202"/>
      <c r="F3166" s="204" t="s">
        <v>718</v>
      </c>
      <c r="G3166" s="201">
        <v>0</v>
      </c>
      <c r="H3166" s="201">
        <v>0.01</v>
      </c>
      <c r="I3166" s="201">
        <f t="shared" si="231"/>
        <v>0</v>
      </c>
      <c r="J3166" s="197"/>
    </row>
    <row r="3167" spans="1:10" ht="12.75" customHeight="1">
      <c r="A3167" s="201"/>
      <c r="B3167" s="202"/>
      <c r="C3167" s="201"/>
      <c r="D3167" s="201"/>
      <c r="E3167" s="202"/>
      <c r="F3167" s="204" t="s">
        <v>719</v>
      </c>
      <c r="G3167" s="201">
        <v>0</v>
      </c>
      <c r="H3167" s="201">
        <v>7.5</v>
      </c>
      <c r="I3167" s="201">
        <f t="shared" si="231"/>
        <v>0</v>
      </c>
      <c r="J3167" s="197"/>
    </row>
    <row r="3168" spans="1:10" ht="12.75" customHeight="1">
      <c r="A3168" s="201"/>
      <c r="B3168" s="202"/>
      <c r="C3168" s="201"/>
      <c r="D3168" s="201"/>
      <c r="E3168" s="202"/>
      <c r="F3168" s="204" t="s">
        <v>720</v>
      </c>
      <c r="G3168" s="201">
        <v>0</v>
      </c>
      <c r="H3168" s="201">
        <v>0.5</v>
      </c>
      <c r="I3168" s="201">
        <f t="shared" si="231"/>
        <v>0</v>
      </c>
      <c r="J3168" s="197"/>
    </row>
    <row r="3169" spans="1:10" ht="12.75" customHeight="1">
      <c r="A3169" s="201"/>
      <c r="B3169" s="202"/>
      <c r="C3169" s="201"/>
      <c r="D3169" s="201"/>
      <c r="E3169" s="202"/>
      <c r="F3169" s="204" t="s">
        <v>721</v>
      </c>
      <c r="G3169" s="201">
        <v>0</v>
      </c>
      <c r="H3169" s="201">
        <v>0.5</v>
      </c>
      <c r="I3169" s="201">
        <f t="shared" si="231"/>
        <v>0</v>
      </c>
      <c r="J3169" s="197"/>
    </row>
    <row r="3170" spans="1:10" ht="12.75" customHeight="1">
      <c r="A3170" s="201"/>
      <c r="B3170" s="202"/>
      <c r="C3170" s="201"/>
      <c r="D3170" s="201"/>
      <c r="E3170" s="202"/>
      <c r="F3170" s="204" t="s">
        <v>722</v>
      </c>
      <c r="G3170" s="201">
        <v>0</v>
      </c>
      <c r="H3170" s="201">
        <v>0.25</v>
      </c>
      <c r="I3170" s="201">
        <f t="shared" si="231"/>
        <v>0</v>
      </c>
      <c r="J3170" s="197"/>
    </row>
    <row r="3171" spans="1:10" ht="12.75" customHeight="1">
      <c r="A3171" s="201"/>
      <c r="B3171" s="202"/>
      <c r="C3171" s="201"/>
      <c r="D3171" s="201"/>
      <c r="E3171" s="202"/>
      <c r="F3171" s="204" t="s">
        <v>723</v>
      </c>
      <c r="G3171" s="201">
        <v>2000</v>
      </c>
      <c r="H3171" s="201">
        <v>0.01</v>
      </c>
      <c r="I3171" s="201">
        <f t="shared" si="231"/>
        <v>0.2</v>
      </c>
      <c r="J3171" s="197"/>
    </row>
    <row r="3172" spans="1:10" ht="12.75" customHeight="1">
      <c r="A3172" s="201"/>
      <c r="B3172" s="202"/>
      <c r="C3172" s="201"/>
      <c r="D3172" s="201"/>
      <c r="E3172" s="202"/>
      <c r="F3172" s="204" t="s">
        <v>725</v>
      </c>
      <c r="G3172" s="201">
        <v>0</v>
      </c>
      <c r="H3172" s="201">
        <v>0.01</v>
      </c>
      <c r="I3172" s="201">
        <f t="shared" si="231"/>
        <v>0</v>
      </c>
      <c r="J3172" s="197"/>
    </row>
    <row r="3173" spans="1:10" ht="12.75" customHeight="1">
      <c r="A3173" s="201"/>
      <c r="B3173" s="202"/>
      <c r="C3173" s="201"/>
      <c r="D3173" s="201"/>
      <c r="E3173" s="202"/>
      <c r="F3173" s="204" t="s">
        <v>726</v>
      </c>
      <c r="G3173" s="201">
        <v>0</v>
      </c>
      <c r="H3173" s="201">
        <v>3.5</v>
      </c>
      <c r="I3173" s="201">
        <f t="shared" si="231"/>
        <v>0</v>
      </c>
      <c r="J3173" s="197"/>
    </row>
    <row r="3174" spans="1:10" ht="12.75" customHeight="1">
      <c r="A3174" s="201"/>
      <c r="B3174" s="202"/>
      <c r="C3174" s="201"/>
      <c r="D3174" s="201"/>
      <c r="E3174" s="202"/>
      <c r="F3174" s="204" t="s">
        <v>727</v>
      </c>
      <c r="G3174" s="201">
        <v>0</v>
      </c>
      <c r="H3174" s="201">
        <v>0.5</v>
      </c>
      <c r="I3174" s="201">
        <f t="shared" si="231"/>
        <v>0</v>
      </c>
      <c r="J3174" s="197"/>
    </row>
    <row r="3175" spans="1:10" ht="12.75" customHeight="1">
      <c r="A3175" s="285" t="s">
        <v>244</v>
      </c>
      <c r="B3175" s="234"/>
      <c r="C3175" s="234"/>
      <c r="D3175" s="234"/>
      <c r="E3175" s="234"/>
      <c r="F3175" s="234"/>
      <c r="G3175" s="234"/>
      <c r="H3175" s="236"/>
      <c r="I3175" s="206">
        <f>SUM(I3165:I3174)</f>
        <v>0.2</v>
      </c>
      <c r="J3175" s="197"/>
    </row>
    <row r="3176" spans="1:10" ht="12.75" customHeight="1">
      <c r="A3176" s="201">
        <v>13</v>
      </c>
      <c r="B3176" s="202" t="s">
        <v>240</v>
      </c>
      <c r="C3176" s="201" t="s">
        <v>714</v>
      </c>
      <c r="D3176" s="201" t="s">
        <v>735</v>
      </c>
      <c r="E3176" s="202" t="s">
        <v>1218</v>
      </c>
      <c r="F3176" s="203" t="s">
        <v>717</v>
      </c>
      <c r="G3176" s="201">
        <v>0</v>
      </c>
      <c r="H3176" s="201">
        <v>7.5</v>
      </c>
      <c r="I3176" s="201">
        <f t="shared" ref="I3176:I3185" si="232">(G3176*H3176)/100</f>
        <v>0</v>
      </c>
      <c r="J3176" s="197"/>
    </row>
    <row r="3177" spans="1:10" ht="12.75" customHeight="1">
      <c r="A3177" s="201"/>
      <c r="B3177" s="202"/>
      <c r="C3177" s="201"/>
      <c r="D3177" s="201"/>
      <c r="E3177" s="202"/>
      <c r="F3177" s="204" t="s">
        <v>718</v>
      </c>
      <c r="G3177" s="201">
        <v>0</v>
      </c>
      <c r="H3177" s="201">
        <v>0.01</v>
      </c>
      <c r="I3177" s="201">
        <f t="shared" si="232"/>
        <v>0</v>
      </c>
      <c r="J3177" s="197"/>
    </row>
    <row r="3178" spans="1:10" ht="12.75" customHeight="1">
      <c r="A3178" s="201"/>
      <c r="B3178" s="202"/>
      <c r="C3178" s="201"/>
      <c r="D3178" s="201"/>
      <c r="E3178" s="202"/>
      <c r="F3178" s="204" t="s">
        <v>719</v>
      </c>
      <c r="G3178" s="201">
        <v>0</v>
      </c>
      <c r="H3178" s="201">
        <v>7.5</v>
      </c>
      <c r="I3178" s="201">
        <f t="shared" si="232"/>
        <v>0</v>
      </c>
      <c r="J3178" s="197"/>
    </row>
    <row r="3179" spans="1:10" ht="12.75" customHeight="1">
      <c r="A3179" s="201"/>
      <c r="B3179" s="202"/>
      <c r="C3179" s="201"/>
      <c r="D3179" s="201"/>
      <c r="E3179" s="202"/>
      <c r="F3179" s="204" t="s">
        <v>720</v>
      </c>
      <c r="G3179" s="201">
        <v>0</v>
      </c>
      <c r="H3179" s="201">
        <v>0.5</v>
      </c>
      <c r="I3179" s="201">
        <f t="shared" si="232"/>
        <v>0</v>
      </c>
      <c r="J3179" s="197"/>
    </row>
    <row r="3180" spans="1:10" ht="12.75" customHeight="1">
      <c r="A3180" s="201"/>
      <c r="B3180" s="202"/>
      <c r="C3180" s="201"/>
      <c r="D3180" s="201"/>
      <c r="E3180" s="202"/>
      <c r="F3180" s="204" t="s">
        <v>721</v>
      </c>
      <c r="G3180" s="201">
        <v>0</v>
      </c>
      <c r="H3180" s="201">
        <v>0.5</v>
      </c>
      <c r="I3180" s="201">
        <f t="shared" si="232"/>
        <v>0</v>
      </c>
      <c r="J3180" s="197"/>
    </row>
    <row r="3181" spans="1:10" ht="12.75" customHeight="1">
      <c r="A3181" s="201"/>
      <c r="B3181" s="202"/>
      <c r="C3181" s="201"/>
      <c r="D3181" s="201"/>
      <c r="E3181" s="202"/>
      <c r="F3181" s="204" t="s">
        <v>722</v>
      </c>
      <c r="G3181" s="201">
        <v>1</v>
      </c>
      <c r="H3181" s="201">
        <v>0.25</v>
      </c>
      <c r="I3181" s="201">
        <f t="shared" si="232"/>
        <v>2.5000000000000001E-3</v>
      </c>
      <c r="J3181" s="197"/>
    </row>
    <row r="3182" spans="1:10" ht="12.75" customHeight="1">
      <c r="A3182" s="201"/>
      <c r="B3182" s="202"/>
      <c r="C3182" s="201"/>
      <c r="D3182" s="201"/>
      <c r="E3182" s="202"/>
      <c r="F3182" s="204" t="s">
        <v>723</v>
      </c>
      <c r="G3182" s="201">
        <v>1800</v>
      </c>
      <c r="H3182" s="201">
        <v>0.01</v>
      </c>
      <c r="I3182" s="201">
        <f t="shared" si="232"/>
        <v>0.18</v>
      </c>
      <c r="J3182" s="197"/>
    </row>
    <row r="3183" spans="1:10" ht="12.75" customHeight="1">
      <c r="A3183" s="201"/>
      <c r="B3183" s="202"/>
      <c r="C3183" s="201"/>
      <c r="D3183" s="201"/>
      <c r="E3183" s="202"/>
      <c r="F3183" s="204" t="s">
        <v>725</v>
      </c>
      <c r="G3183" s="201">
        <v>0</v>
      </c>
      <c r="H3183" s="201">
        <v>0.01</v>
      </c>
      <c r="I3183" s="201">
        <f t="shared" si="232"/>
        <v>0</v>
      </c>
      <c r="J3183" s="197"/>
    </row>
    <row r="3184" spans="1:10" ht="12.75" customHeight="1">
      <c r="A3184" s="201"/>
      <c r="B3184" s="202"/>
      <c r="C3184" s="201"/>
      <c r="D3184" s="201"/>
      <c r="E3184" s="202"/>
      <c r="F3184" s="204" t="s">
        <v>726</v>
      </c>
      <c r="G3184" s="201">
        <v>0</v>
      </c>
      <c r="H3184" s="201">
        <v>3.5</v>
      </c>
      <c r="I3184" s="201">
        <f t="shared" si="232"/>
        <v>0</v>
      </c>
      <c r="J3184" s="197"/>
    </row>
    <row r="3185" spans="1:10" ht="12.75" customHeight="1">
      <c r="A3185" s="201"/>
      <c r="B3185" s="202"/>
      <c r="C3185" s="201"/>
      <c r="D3185" s="201"/>
      <c r="E3185" s="202"/>
      <c r="F3185" s="204" t="s">
        <v>727</v>
      </c>
      <c r="G3185" s="201">
        <v>0</v>
      </c>
      <c r="H3185" s="201">
        <v>0.5</v>
      </c>
      <c r="I3185" s="201">
        <f t="shared" si="232"/>
        <v>0</v>
      </c>
      <c r="J3185" s="197"/>
    </row>
    <row r="3186" spans="1:10" ht="12.75" customHeight="1">
      <c r="A3186" s="285" t="s">
        <v>244</v>
      </c>
      <c r="B3186" s="234"/>
      <c r="C3186" s="234"/>
      <c r="D3186" s="234"/>
      <c r="E3186" s="234"/>
      <c r="F3186" s="234"/>
      <c r="G3186" s="234"/>
      <c r="H3186" s="236"/>
      <c r="I3186" s="206">
        <f>SUM(I3176:I3185)</f>
        <v>0.1825</v>
      </c>
      <c r="J3186" s="197"/>
    </row>
    <row r="3187" spans="1:10" ht="12.75" customHeight="1">
      <c r="A3187" s="201">
        <v>14</v>
      </c>
      <c r="B3187" s="202" t="s">
        <v>240</v>
      </c>
      <c r="C3187" s="201" t="s">
        <v>714</v>
      </c>
      <c r="D3187" s="201" t="s">
        <v>735</v>
      </c>
      <c r="E3187" s="202" t="s">
        <v>1219</v>
      </c>
      <c r="F3187" s="203" t="s">
        <v>717</v>
      </c>
      <c r="G3187" s="201">
        <v>0</v>
      </c>
      <c r="H3187" s="201">
        <v>7.5</v>
      </c>
      <c r="I3187" s="201">
        <f t="shared" ref="I3187:I3196" si="233">(G3187*H3187)/100</f>
        <v>0</v>
      </c>
      <c r="J3187" s="197"/>
    </row>
    <row r="3188" spans="1:10" ht="12.75" customHeight="1">
      <c r="A3188" s="201"/>
      <c r="B3188" s="202"/>
      <c r="C3188" s="201"/>
      <c r="D3188" s="201"/>
      <c r="E3188" s="202"/>
      <c r="F3188" s="204" t="s">
        <v>718</v>
      </c>
      <c r="G3188" s="201">
        <v>0</v>
      </c>
      <c r="H3188" s="201">
        <v>0.01</v>
      </c>
      <c r="I3188" s="201">
        <f t="shared" si="233"/>
        <v>0</v>
      </c>
      <c r="J3188" s="197"/>
    </row>
    <row r="3189" spans="1:10" ht="12.75" customHeight="1">
      <c r="A3189" s="201"/>
      <c r="B3189" s="202"/>
      <c r="C3189" s="201"/>
      <c r="D3189" s="201"/>
      <c r="E3189" s="202"/>
      <c r="F3189" s="204" t="s">
        <v>719</v>
      </c>
      <c r="G3189" s="201">
        <v>0</v>
      </c>
      <c r="H3189" s="201">
        <v>7.5</v>
      </c>
      <c r="I3189" s="201">
        <f t="shared" si="233"/>
        <v>0</v>
      </c>
      <c r="J3189" s="197"/>
    </row>
    <row r="3190" spans="1:10" ht="12.75" customHeight="1">
      <c r="A3190" s="201"/>
      <c r="B3190" s="202"/>
      <c r="C3190" s="201"/>
      <c r="D3190" s="201"/>
      <c r="E3190" s="202"/>
      <c r="F3190" s="204" t="s">
        <v>720</v>
      </c>
      <c r="G3190" s="201">
        <v>0</v>
      </c>
      <c r="H3190" s="201">
        <v>0.5</v>
      </c>
      <c r="I3190" s="201">
        <f t="shared" si="233"/>
        <v>0</v>
      </c>
      <c r="J3190" s="197"/>
    </row>
    <row r="3191" spans="1:10" ht="12.75" customHeight="1">
      <c r="A3191" s="201"/>
      <c r="B3191" s="202"/>
      <c r="C3191" s="201"/>
      <c r="D3191" s="201"/>
      <c r="E3191" s="202"/>
      <c r="F3191" s="204" t="s">
        <v>721</v>
      </c>
      <c r="G3191" s="201">
        <v>0</v>
      </c>
      <c r="H3191" s="201">
        <v>0.5</v>
      </c>
      <c r="I3191" s="201">
        <f t="shared" si="233"/>
        <v>0</v>
      </c>
      <c r="J3191" s="197"/>
    </row>
    <row r="3192" spans="1:10" ht="12.75" customHeight="1">
      <c r="A3192" s="201"/>
      <c r="B3192" s="202"/>
      <c r="C3192" s="201"/>
      <c r="D3192" s="201"/>
      <c r="E3192" s="202"/>
      <c r="F3192" s="204" t="s">
        <v>722</v>
      </c>
      <c r="G3192" s="201">
        <v>1</v>
      </c>
      <c r="H3192" s="201">
        <v>0.25</v>
      </c>
      <c r="I3192" s="201">
        <f t="shared" si="233"/>
        <v>2.5000000000000001E-3</v>
      </c>
      <c r="J3192" s="197"/>
    </row>
    <row r="3193" spans="1:10" ht="12.75" customHeight="1">
      <c r="A3193" s="201"/>
      <c r="B3193" s="202"/>
      <c r="C3193" s="201"/>
      <c r="D3193" s="201"/>
      <c r="E3193" s="202"/>
      <c r="F3193" s="204" t="s">
        <v>723</v>
      </c>
      <c r="G3193" s="201">
        <v>2300</v>
      </c>
      <c r="H3193" s="201">
        <v>0.01</v>
      </c>
      <c r="I3193" s="201">
        <f t="shared" si="233"/>
        <v>0.23</v>
      </c>
      <c r="J3193" s="197"/>
    </row>
    <row r="3194" spans="1:10" ht="12.75" customHeight="1">
      <c r="A3194" s="201"/>
      <c r="B3194" s="202"/>
      <c r="C3194" s="201"/>
      <c r="D3194" s="201"/>
      <c r="E3194" s="202"/>
      <c r="F3194" s="204" t="s">
        <v>725</v>
      </c>
      <c r="G3194" s="201">
        <v>0</v>
      </c>
      <c r="H3194" s="201">
        <v>0.01</v>
      </c>
      <c r="I3194" s="201">
        <f t="shared" si="233"/>
        <v>0</v>
      </c>
      <c r="J3194" s="197"/>
    </row>
    <row r="3195" spans="1:10" ht="12.75" customHeight="1">
      <c r="A3195" s="201"/>
      <c r="B3195" s="202"/>
      <c r="C3195" s="201"/>
      <c r="D3195" s="201"/>
      <c r="E3195" s="202"/>
      <c r="F3195" s="204" t="s">
        <v>726</v>
      </c>
      <c r="G3195" s="201">
        <v>0</v>
      </c>
      <c r="H3195" s="201">
        <v>3.5</v>
      </c>
      <c r="I3195" s="201">
        <f t="shared" si="233"/>
        <v>0</v>
      </c>
      <c r="J3195" s="197"/>
    </row>
    <row r="3196" spans="1:10" ht="12.75" customHeight="1">
      <c r="A3196" s="201"/>
      <c r="B3196" s="202"/>
      <c r="C3196" s="201"/>
      <c r="D3196" s="201"/>
      <c r="E3196" s="202"/>
      <c r="F3196" s="204" t="s">
        <v>727</v>
      </c>
      <c r="G3196" s="201">
        <v>0</v>
      </c>
      <c r="H3196" s="201">
        <v>0.5</v>
      </c>
      <c r="I3196" s="201">
        <f t="shared" si="233"/>
        <v>0</v>
      </c>
      <c r="J3196" s="197"/>
    </row>
    <row r="3197" spans="1:10" ht="12.75" customHeight="1">
      <c r="A3197" s="285" t="s">
        <v>244</v>
      </c>
      <c r="B3197" s="234"/>
      <c r="C3197" s="234"/>
      <c r="D3197" s="234"/>
      <c r="E3197" s="234"/>
      <c r="F3197" s="234"/>
      <c r="G3197" s="234"/>
      <c r="H3197" s="236"/>
      <c r="I3197" s="206">
        <f>SUM(I3187:I3196)</f>
        <v>0.23250000000000001</v>
      </c>
      <c r="J3197" s="197"/>
    </row>
    <row r="3198" spans="1:10" ht="12.75" customHeight="1">
      <c r="A3198" s="201">
        <v>15</v>
      </c>
      <c r="B3198" s="202" t="s">
        <v>240</v>
      </c>
      <c r="C3198" s="201" t="s">
        <v>714</v>
      </c>
      <c r="D3198" s="201" t="s">
        <v>735</v>
      </c>
      <c r="E3198" s="202" t="s">
        <v>1220</v>
      </c>
      <c r="F3198" s="203" t="s">
        <v>717</v>
      </c>
      <c r="G3198" s="201">
        <v>0</v>
      </c>
      <c r="H3198" s="201">
        <v>7.5</v>
      </c>
      <c r="I3198" s="201">
        <f t="shared" ref="I3198:I3207" si="234">(G3198*H3198)/100</f>
        <v>0</v>
      </c>
      <c r="J3198" s="197"/>
    </row>
    <row r="3199" spans="1:10" ht="12.75" customHeight="1">
      <c r="A3199" s="201"/>
      <c r="B3199" s="202"/>
      <c r="C3199" s="201"/>
      <c r="D3199" s="201"/>
      <c r="E3199" s="202"/>
      <c r="F3199" s="204" t="s">
        <v>718</v>
      </c>
      <c r="G3199" s="201">
        <v>0</v>
      </c>
      <c r="H3199" s="201">
        <v>0.01</v>
      </c>
      <c r="I3199" s="201">
        <f t="shared" si="234"/>
        <v>0</v>
      </c>
      <c r="J3199" s="197"/>
    </row>
    <row r="3200" spans="1:10" ht="12.75" customHeight="1">
      <c r="A3200" s="201"/>
      <c r="B3200" s="202"/>
      <c r="C3200" s="201"/>
      <c r="D3200" s="201"/>
      <c r="E3200" s="202"/>
      <c r="F3200" s="204" t="s">
        <v>719</v>
      </c>
      <c r="G3200" s="201">
        <v>0</v>
      </c>
      <c r="H3200" s="201">
        <v>7.5</v>
      </c>
      <c r="I3200" s="201">
        <f t="shared" si="234"/>
        <v>0</v>
      </c>
      <c r="J3200" s="197"/>
    </row>
    <row r="3201" spans="1:10" ht="12.75" customHeight="1">
      <c r="A3201" s="201"/>
      <c r="B3201" s="202"/>
      <c r="C3201" s="201"/>
      <c r="D3201" s="201"/>
      <c r="E3201" s="202"/>
      <c r="F3201" s="204" t="s">
        <v>720</v>
      </c>
      <c r="G3201" s="201">
        <v>0</v>
      </c>
      <c r="H3201" s="201">
        <v>0.5</v>
      </c>
      <c r="I3201" s="201">
        <f t="shared" si="234"/>
        <v>0</v>
      </c>
      <c r="J3201" s="197"/>
    </row>
    <row r="3202" spans="1:10" ht="12.75" customHeight="1">
      <c r="A3202" s="201"/>
      <c r="B3202" s="202"/>
      <c r="C3202" s="201"/>
      <c r="D3202" s="201"/>
      <c r="E3202" s="202"/>
      <c r="F3202" s="204" t="s">
        <v>721</v>
      </c>
      <c r="G3202" s="201">
        <v>0</v>
      </c>
      <c r="H3202" s="201">
        <v>0.5</v>
      </c>
      <c r="I3202" s="201">
        <f t="shared" si="234"/>
        <v>0</v>
      </c>
      <c r="J3202" s="197"/>
    </row>
    <row r="3203" spans="1:10" ht="12.75" customHeight="1">
      <c r="A3203" s="201"/>
      <c r="B3203" s="202"/>
      <c r="C3203" s="201"/>
      <c r="D3203" s="201"/>
      <c r="E3203" s="202"/>
      <c r="F3203" s="204" t="s">
        <v>722</v>
      </c>
      <c r="G3203" s="201">
        <v>0</v>
      </c>
      <c r="H3203" s="201">
        <v>0.25</v>
      </c>
      <c r="I3203" s="201">
        <f t="shared" si="234"/>
        <v>0</v>
      </c>
      <c r="J3203" s="197"/>
    </row>
    <row r="3204" spans="1:10" ht="12.75" customHeight="1">
      <c r="A3204" s="201"/>
      <c r="B3204" s="202"/>
      <c r="C3204" s="201"/>
      <c r="D3204" s="201"/>
      <c r="E3204" s="202"/>
      <c r="F3204" s="204" t="s">
        <v>723</v>
      </c>
      <c r="G3204" s="201">
        <v>1500</v>
      </c>
      <c r="H3204" s="201">
        <v>0.01</v>
      </c>
      <c r="I3204" s="201">
        <f t="shared" si="234"/>
        <v>0.15</v>
      </c>
      <c r="J3204" s="197"/>
    </row>
    <row r="3205" spans="1:10" ht="12.75" customHeight="1">
      <c r="A3205" s="201"/>
      <c r="B3205" s="202"/>
      <c r="C3205" s="201"/>
      <c r="D3205" s="201"/>
      <c r="E3205" s="202"/>
      <c r="F3205" s="204" t="s">
        <v>725</v>
      </c>
      <c r="G3205" s="201">
        <v>0</v>
      </c>
      <c r="H3205" s="201">
        <v>0.01</v>
      </c>
      <c r="I3205" s="201">
        <f t="shared" si="234"/>
        <v>0</v>
      </c>
      <c r="J3205" s="197"/>
    </row>
    <row r="3206" spans="1:10" ht="12.75" customHeight="1">
      <c r="A3206" s="201"/>
      <c r="B3206" s="202"/>
      <c r="C3206" s="201"/>
      <c r="D3206" s="201"/>
      <c r="E3206" s="202"/>
      <c r="F3206" s="204" t="s">
        <v>726</v>
      </c>
      <c r="G3206" s="201">
        <v>0</v>
      </c>
      <c r="H3206" s="201">
        <v>3.5</v>
      </c>
      <c r="I3206" s="201">
        <f t="shared" si="234"/>
        <v>0</v>
      </c>
      <c r="J3206" s="197"/>
    </row>
    <row r="3207" spans="1:10" ht="12.75" customHeight="1">
      <c r="A3207" s="201"/>
      <c r="B3207" s="202"/>
      <c r="C3207" s="201"/>
      <c r="D3207" s="201"/>
      <c r="E3207" s="202"/>
      <c r="F3207" s="204" t="s">
        <v>727</v>
      </c>
      <c r="G3207" s="201">
        <v>0</v>
      </c>
      <c r="H3207" s="201">
        <v>0.5</v>
      </c>
      <c r="I3207" s="201">
        <f t="shared" si="234"/>
        <v>0</v>
      </c>
      <c r="J3207" s="197"/>
    </row>
    <row r="3208" spans="1:10" ht="12.75" customHeight="1">
      <c r="A3208" s="285" t="s">
        <v>244</v>
      </c>
      <c r="B3208" s="234"/>
      <c r="C3208" s="234"/>
      <c r="D3208" s="234"/>
      <c r="E3208" s="234"/>
      <c r="F3208" s="234"/>
      <c r="G3208" s="234"/>
      <c r="H3208" s="236"/>
      <c r="I3208" s="206">
        <f>SUM(I3198:I3207)</f>
        <v>0.15</v>
      </c>
      <c r="J3208" s="197"/>
    </row>
    <row r="3209" spans="1:10" ht="12.75" customHeight="1">
      <c r="A3209" s="201">
        <v>16</v>
      </c>
      <c r="B3209" s="202" t="s">
        <v>240</v>
      </c>
      <c r="C3209" s="201" t="s">
        <v>714</v>
      </c>
      <c r="D3209" s="201" t="s">
        <v>735</v>
      </c>
      <c r="E3209" s="202" t="s">
        <v>1221</v>
      </c>
      <c r="F3209" s="203" t="s">
        <v>717</v>
      </c>
      <c r="G3209" s="201">
        <v>0</v>
      </c>
      <c r="H3209" s="201">
        <v>7.5</v>
      </c>
      <c r="I3209" s="201">
        <f t="shared" ref="I3209:I3218" si="235">(G3209*H3209)/100</f>
        <v>0</v>
      </c>
      <c r="J3209" s="197"/>
    </row>
    <row r="3210" spans="1:10" ht="12.75" customHeight="1">
      <c r="A3210" s="201"/>
      <c r="B3210" s="202"/>
      <c r="C3210" s="201"/>
      <c r="D3210" s="201"/>
      <c r="E3210" s="202"/>
      <c r="F3210" s="204" t="s">
        <v>718</v>
      </c>
      <c r="G3210" s="201">
        <v>0</v>
      </c>
      <c r="H3210" s="201">
        <v>0.01</v>
      </c>
      <c r="I3210" s="201">
        <f t="shared" si="235"/>
        <v>0</v>
      </c>
      <c r="J3210" s="197"/>
    </row>
    <row r="3211" spans="1:10" ht="12.75" customHeight="1">
      <c r="A3211" s="201"/>
      <c r="B3211" s="202"/>
      <c r="C3211" s="201"/>
      <c r="D3211" s="201"/>
      <c r="E3211" s="202"/>
      <c r="F3211" s="204" t="s">
        <v>719</v>
      </c>
      <c r="G3211" s="201">
        <v>0</v>
      </c>
      <c r="H3211" s="201">
        <v>7.5</v>
      </c>
      <c r="I3211" s="201">
        <f t="shared" si="235"/>
        <v>0</v>
      </c>
      <c r="J3211" s="197"/>
    </row>
    <row r="3212" spans="1:10" ht="12.75" customHeight="1">
      <c r="A3212" s="201"/>
      <c r="B3212" s="202"/>
      <c r="C3212" s="201"/>
      <c r="D3212" s="201"/>
      <c r="E3212" s="202"/>
      <c r="F3212" s="204" t="s">
        <v>720</v>
      </c>
      <c r="G3212" s="201">
        <v>0</v>
      </c>
      <c r="H3212" s="201">
        <v>0.5</v>
      </c>
      <c r="I3212" s="201">
        <f t="shared" si="235"/>
        <v>0</v>
      </c>
      <c r="J3212" s="197"/>
    </row>
    <row r="3213" spans="1:10" ht="12.75" customHeight="1">
      <c r="A3213" s="201"/>
      <c r="B3213" s="202"/>
      <c r="C3213" s="201"/>
      <c r="D3213" s="201"/>
      <c r="E3213" s="202"/>
      <c r="F3213" s="204" t="s">
        <v>721</v>
      </c>
      <c r="G3213" s="201">
        <v>0</v>
      </c>
      <c r="H3213" s="201">
        <v>0.5</v>
      </c>
      <c r="I3213" s="201">
        <f t="shared" si="235"/>
        <v>0</v>
      </c>
      <c r="J3213" s="197"/>
    </row>
    <row r="3214" spans="1:10" ht="12.75" customHeight="1">
      <c r="A3214" s="201"/>
      <c r="B3214" s="202"/>
      <c r="C3214" s="201"/>
      <c r="D3214" s="201"/>
      <c r="E3214" s="202"/>
      <c r="F3214" s="204" t="s">
        <v>722</v>
      </c>
      <c r="G3214" s="201">
        <v>1</v>
      </c>
      <c r="H3214" s="201">
        <v>0.25</v>
      </c>
      <c r="I3214" s="201">
        <f t="shared" si="235"/>
        <v>2.5000000000000001E-3</v>
      </c>
      <c r="J3214" s="197"/>
    </row>
    <row r="3215" spans="1:10" ht="12.75" customHeight="1">
      <c r="A3215" s="201"/>
      <c r="B3215" s="202"/>
      <c r="C3215" s="201"/>
      <c r="D3215" s="201"/>
      <c r="E3215" s="202"/>
      <c r="F3215" s="204" t="s">
        <v>723</v>
      </c>
      <c r="G3215" s="201">
        <v>2200</v>
      </c>
      <c r="H3215" s="201">
        <v>0.01</v>
      </c>
      <c r="I3215" s="201">
        <f t="shared" si="235"/>
        <v>0.22</v>
      </c>
      <c r="J3215" s="197"/>
    </row>
    <row r="3216" spans="1:10" ht="12.75" customHeight="1">
      <c r="A3216" s="201"/>
      <c r="B3216" s="202"/>
      <c r="C3216" s="201"/>
      <c r="D3216" s="201"/>
      <c r="E3216" s="202"/>
      <c r="F3216" s="204" t="s">
        <v>725</v>
      </c>
      <c r="G3216" s="201">
        <v>0</v>
      </c>
      <c r="H3216" s="201">
        <v>0.01</v>
      </c>
      <c r="I3216" s="201">
        <f t="shared" si="235"/>
        <v>0</v>
      </c>
      <c r="J3216" s="197"/>
    </row>
    <row r="3217" spans="1:10" ht="12.75" customHeight="1">
      <c r="A3217" s="201"/>
      <c r="B3217" s="202"/>
      <c r="C3217" s="201"/>
      <c r="D3217" s="201"/>
      <c r="E3217" s="202"/>
      <c r="F3217" s="204" t="s">
        <v>726</v>
      </c>
      <c r="G3217" s="201">
        <v>0</v>
      </c>
      <c r="H3217" s="201">
        <v>3.5</v>
      </c>
      <c r="I3217" s="201">
        <f t="shared" si="235"/>
        <v>0</v>
      </c>
      <c r="J3217" s="197"/>
    </row>
    <row r="3218" spans="1:10" ht="12.75" customHeight="1">
      <c r="A3218" s="201"/>
      <c r="B3218" s="202"/>
      <c r="C3218" s="201"/>
      <c r="D3218" s="201"/>
      <c r="E3218" s="202"/>
      <c r="F3218" s="204" t="s">
        <v>727</v>
      </c>
      <c r="G3218" s="201">
        <v>0</v>
      </c>
      <c r="H3218" s="201">
        <v>0.5</v>
      </c>
      <c r="I3218" s="201">
        <f t="shared" si="235"/>
        <v>0</v>
      </c>
      <c r="J3218" s="197"/>
    </row>
    <row r="3219" spans="1:10" ht="12.75" customHeight="1">
      <c r="A3219" s="285" t="s">
        <v>244</v>
      </c>
      <c r="B3219" s="234"/>
      <c r="C3219" s="234"/>
      <c r="D3219" s="234"/>
      <c r="E3219" s="234"/>
      <c r="F3219" s="234"/>
      <c r="G3219" s="234"/>
      <c r="H3219" s="236"/>
      <c r="I3219" s="206">
        <f>SUM(I3209:I3218)</f>
        <v>0.2225</v>
      </c>
      <c r="J3219" s="197"/>
    </row>
    <row r="3220" spans="1:10" ht="12.75" customHeight="1">
      <c r="A3220" s="201">
        <v>17</v>
      </c>
      <c r="B3220" s="202" t="s">
        <v>240</v>
      </c>
      <c r="C3220" s="201" t="s">
        <v>714</v>
      </c>
      <c r="D3220" s="201" t="s">
        <v>735</v>
      </c>
      <c r="E3220" s="202" t="s">
        <v>1222</v>
      </c>
      <c r="F3220" s="203" t="s">
        <v>717</v>
      </c>
      <c r="G3220" s="201">
        <v>0</v>
      </c>
      <c r="H3220" s="201">
        <v>7.5</v>
      </c>
      <c r="I3220" s="201">
        <f t="shared" ref="I3220:I3229" si="236">(G3220*H3220)/100</f>
        <v>0</v>
      </c>
      <c r="J3220" s="197"/>
    </row>
    <row r="3221" spans="1:10" ht="12.75" customHeight="1">
      <c r="A3221" s="201"/>
      <c r="B3221" s="202"/>
      <c r="C3221" s="201"/>
      <c r="D3221" s="201"/>
      <c r="E3221" s="202"/>
      <c r="F3221" s="204" t="s">
        <v>718</v>
      </c>
      <c r="G3221" s="201">
        <v>0</v>
      </c>
      <c r="H3221" s="201">
        <v>0.01</v>
      </c>
      <c r="I3221" s="201">
        <f t="shared" si="236"/>
        <v>0</v>
      </c>
      <c r="J3221" s="197"/>
    </row>
    <row r="3222" spans="1:10" ht="12.75" customHeight="1">
      <c r="A3222" s="201"/>
      <c r="B3222" s="202"/>
      <c r="C3222" s="201"/>
      <c r="D3222" s="201"/>
      <c r="E3222" s="202"/>
      <c r="F3222" s="204" t="s">
        <v>719</v>
      </c>
      <c r="G3222" s="201">
        <v>0</v>
      </c>
      <c r="H3222" s="201">
        <v>7.5</v>
      </c>
      <c r="I3222" s="201">
        <f t="shared" si="236"/>
        <v>0</v>
      </c>
      <c r="J3222" s="197"/>
    </row>
    <row r="3223" spans="1:10" ht="12.75" customHeight="1">
      <c r="A3223" s="201"/>
      <c r="B3223" s="202"/>
      <c r="C3223" s="201"/>
      <c r="D3223" s="201"/>
      <c r="E3223" s="202"/>
      <c r="F3223" s="204" t="s">
        <v>720</v>
      </c>
      <c r="G3223" s="201">
        <v>0</v>
      </c>
      <c r="H3223" s="201">
        <v>0.5</v>
      </c>
      <c r="I3223" s="201">
        <f t="shared" si="236"/>
        <v>0</v>
      </c>
      <c r="J3223" s="197"/>
    </row>
    <row r="3224" spans="1:10" ht="12.75" customHeight="1">
      <c r="A3224" s="201"/>
      <c r="B3224" s="202"/>
      <c r="C3224" s="201"/>
      <c r="D3224" s="201"/>
      <c r="E3224" s="202"/>
      <c r="F3224" s="204" t="s">
        <v>721</v>
      </c>
      <c r="G3224" s="201">
        <v>0</v>
      </c>
      <c r="H3224" s="201">
        <v>0.5</v>
      </c>
      <c r="I3224" s="201">
        <f t="shared" si="236"/>
        <v>0</v>
      </c>
      <c r="J3224" s="197"/>
    </row>
    <row r="3225" spans="1:10" ht="12.75" customHeight="1">
      <c r="A3225" s="201"/>
      <c r="B3225" s="202"/>
      <c r="C3225" s="201"/>
      <c r="D3225" s="201"/>
      <c r="E3225" s="202"/>
      <c r="F3225" s="204" t="s">
        <v>722</v>
      </c>
      <c r="G3225" s="201">
        <v>0</v>
      </c>
      <c r="H3225" s="201">
        <v>0.25</v>
      </c>
      <c r="I3225" s="201">
        <f t="shared" si="236"/>
        <v>0</v>
      </c>
      <c r="J3225" s="197"/>
    </row>
    <row r="3226" spans="1:10" ht="12.75" customHeight="1">
      <c r="A3226" s="201"/>
      <c r="B3226" s="202"/>
      <c r="C3226" s="201"/>
      <c r="D3226" s="201"/>
      <c r="E3226" s="202"/>
      <c r="F3226" s="204" t="s">
        <v>723</v>
      </c>
      <c r="G3226" s="201">
        <v>1200</v>
      </c>
      <c r="H3226" s="201">
        <v>0.01</v>
      </c>
      <c r="I3226" s="201">
        <f t="shared" si="236"/>
        <v>0.12</v>
      </c>
      <c r="J3226" s="197"/>
    </row>
    <row r="3227" spans="1:10" ht="12.75" customHeight="1">
      <c r="A3227" s="201"/>
      <c r="B3227" s="202"/>
      <c r="C3227" s="201"/>
      <c r="D3227" s="201"/>
      <c r="E3227" s="202"/>
      <c r="F3227" s="204" t="s">
        <v>725</v>
      </c>
      <c r="G3227" s="201">
        <v>0</v>
      </c>
      <c r="H3227" s="201">
        <v>0.01</v>
      </c>
      <c r="I3227" s="201">
        <f t="shared" si="236"/>
        <v>0</v>
      </c>
      <c r="J3227" s="197"/>
    </row>
    <row r="3228" spans="1:10" ht="12.75" customHeight="1">
      <c r="A3228" s="201"/>
      <c r="B3228" s="202"/>
      <c r="C3228" s="201"/>
      <c r="D3228" s="201"/>
      <c r="E3228" s="202"/>
      <c r="F3228" s="204" t="s">
        <v>726</v>
      </c>
      <c r="G3228" s="201">
        <v>0</v>
      </c>
      <c r="H3228" s="201">
        <v>3.5</v>
      </c>
      <c r="I3228" s="201">
        <f t="shared" si="236"/>
        <v>0</v>
      </c>
      <c r="J3228" s="197"/>
    </row>
    <row r="3229" spans="1:10" ht="12.75" customHeight="1">
      <c r="A3229" s="201"/>
      <c r="B3229" s="202"/>
      <c r="C3229" s="201"/>
      <c r="D3229" s="201"/>
      <c r="E3229" s="202"/>
      <c r="F3229" s="204" t="s">
        <v>727</v>
      </c>
      <c r="G3229" s="201">
        <v>0</v>
      </c>
      <c r="H3229" s="201">
        <v>0.5</v>
      </c>
      <c r="I3229" s="201">
        <f t="shared" si="236"/>
        <v>0</v>
      </c>
      <c r="J3229" s="197"/>
    </row>
    <row r="3230" spans="1:10" ht="12.75" customHeight="1">
      <c r="A3230" s="285" t="s">
        <v>244</v>
      </c>
      <c r="B3230" s="234"/>
      <c r="C3230" s="234"/>
      <c r="D3230" s="234"/>
      <c r="E3230" s="234"/>
      <c r="F3230" s="234"/>
      <c r="G3230" s="234"/>
      <c r="H3230" s="236"/>
      <c r="I3230" s="206">
        <f>SUM(I3220:I3229)</f>
        <v>0.12</v>
      </c>
      <c r="J3230" s="197"/>
    </row>
    <row r="3231" spans="1:10" ht="12.75" customHeight="1">
      <c r="A3231" s="201">
        <v>18</v>
      </c>
      <c r="B3231" s="202" t="s">
        <v>240</v>
      </c>
      <c r="C3231" s="201" t="s">
        <v>714</v>
      </c>
      <c r="D3231" s="201" t="s">
        <v>735</v>
      </c>
      <c r="E3231" s="202" t="s">
        <v>1223</v>
      </c>
      <c r="F3231" s="203" t="s">
        <v>717</v>
      </c>
      <c r="G3231" s="201">
        <v>0</v>
      </c>
      <c r="H3231" s="201">
        <v>7.5</v>
      </c>
      <c r="I3231" s="201">
        <f t="shared" ref="I3231:I3240" si="237">(G3231*H3231)/100</f>
        <v>0</v>
      </c>
      <c r="J3231" s="197"/>
    </row>
    <row r="3232" spans="1:10" ht="12.75" customHeight="1">
      <c r="A3232" s="201"/>
      <c r="B3232" s="202"/>
      <c r="C3232" s="201"/>
      <c r="D3232" s="201"/>
      <c r="E3232" s="202"/>
      <c r="F3232" s="204" t="s">
        <v>718</v>
      </c>
      <c r="G3232" s="201">
        <v>0</v>
      </c>
      <c r="H3232" s="201">
        <v>0.01</v>
      </c>
      <c r="I3232" s="201">
        <f t="shared" si="237"/>
        <v>0</v>
      </c>
      <c r="J3232" s="197"/>
    </row>
    <row r="3233" spans="1:10" ht="12.75" customHeight="1">
      <c r="A3233" s="201"/>
      <c r="B3233" s="202"/>
      <c r="C3233" s="201"/>
      <c r="D3233" s="201"/>
      <c r="E3233" s="202"/>
      <c r="F3233" s="204" t="s">
        <v>719</v>
      </c>
      <c r="G3233" s="201">
        <v>0</v>
      </c>
      <c r="H3233" s="201">
        <v>7.5</v>
      </c>
      <c r="I3233" s="201">
        <f t="shared" si="237"/>
        <v>0</v>
      </c>
      <c r="J3233" s="197"/>
    </row>
    <row r="3234" spans="1:10" ht="12.75" customHeight="1">
      <c r="A3234" s="201"/>
      <c r="B3234" s="202"/>
      <c r="C3234" s="201"/>
      <c r="D3234" s="201"/>
      <c r="E3234" s="202"/>
      <c r="F3234" s="204" t="s">
        <v>720</v>
      </c>
      <c r="G3234" s="201">
        <v>0</v>
      </c>
      <c r="H3234" s="201">
        <v>0.5</v>
      </c>
      <c r="I3234" s="201">
        <f t="shared" si="237"/>
        <v>0</v>
      </c>
      <c r="J3234" s="197"/>
    </row>
    <row r="3235" spans="1:10" ht="12.75" customHeight="1">
      <c r="A3235" s="201"/>
      <c r="B3235" s="202"/>
      <c r="C3235" s="201"/>
      <c r="D3235" s="201"/>
      <c r="E3235" s="202"/>
      <c r="F3235" s="204" t="s">
        <v>721</v>
      </c>
      <c r="G3235" s="201">
        <v>0</v>
      </c>
      <c r="H3235" s="201">
        <v>0.5</v>
      </c>
      <c r="I3235" s="201">
        <f t="shared" si="237"/>
        <v>0</v>
      </c>
      <c r="J3235" s="197"/>
    </row>
    <row r="3236" spans="1:10" ht="12.75" customHeight="1">
      <c r="A3236" s="201"/>
      <c r="B3236" s="202"/>
      <c r="C3236" s="201"/>
      <c r="D3236" s="201"/>
      <c r="E3236" s="202"/>
      <c r="F3236" s="204" t="s">
        <v>722</v>
      </c>
      <c r="G3236" s="201">
        <v>0</v>
      </c>
      <c r="H3236" s="201">
        <v>0.25</v>
      </c>
      <c r="I3236" s="201">
        <f t="shared" si="237"/>
        <v>0</v>
      </c>
      <c r="J3236" s="197"/>
    </row>
    <row r="3237" spans="1:10" ht="12.75" customHeight="1">
      <c r="A3237" s="201"/>
      <c r="B3237" s="202"/>
      <c r="C3237" s="201"/>
      <c r="D3237" s="201"/>
      <c r="E3237" s="202"/>
      <c r="F3237" s="204" t="s">
        <v>723</v>
      </c>
      <c r="G3237" s="201">
        <v>600</v>
      </c>
      <c r="H3237" s="201">
        <v>0.01</v>
      </c>
      <c r="I3237" s="201">
        <f t="shared" si="237"/>
        <v>0.06</v>
      </c>
      <c r="J3237" s="197"/>
    </row>
    <row r="3238" spans="1:10" ht="12.75" customHeight="1">
      <c r="A3238" s="201"/>
      <c r="B3238" s="202"/>
      <c r="C3238" s="201"/>
      <c r="D3238" s="201"/>
      <c r="E3238" s="202"/>
      <c r="F3238" s="204" t="s">
        <v>725</v>
      </c>
      <c r="G3238" s="201">
        <v>0</v>
      </c>
      <c r="H3238" s="201">
        <v>0.01</v>
      </c>
      <c r="I3238" s="201">
        <f t="shared" si="237"/>
        <v>0</v>
      </c>
      <c r="J3238" s="197"/>
    </row>
    <row r="3239" spans="1:10" ht="12.75" customHeight="1">
      <c r="A3239" s="201"/>
      <c r="B3239" s="202"/>
      <c r="C3239" s="201"/>
      <c r="D3239" s="201"/>
      <c r="E3239" s="202"/>
      <c r="F3239" s="204" t="s">
        <v>726</v>
      </c>
      <c r="G3239" s="201">
        <v>0</v>
      </c>
      <c r="H3239" s="201">
        <v>3.5</v>
      </c>
      <c r="I3239" s="201">
        <f t="shared" si="237"/>
        <v>0</v>
      </c>
      <c r="J3239" s="197"/>
    </row>
    <row r="3240" spans="1:10" ht="12.75" customHeight="1">
      <c r="A3240" s="201"/>
      <c r="B3240" s="202"/>
      <c r="C3240" s="201"/>
      <c r="D3240" s="201"/>
      <c r="E3240" s="202"/>
      <c r="F3240" s="204" t="s">
        <v>727</v>
      </c>
      <c r="G3240" s="201">
        <v>0</v>
      </c>
      <c r="H3240" s="201">
        <v>0.5</v>
      </c>
      <c r="I3240" s="201">
        <f t="shared" si="237"/>
        <v>0</v>
      </c>
      <c r="J3240" s="197"/>
    </row>
    <row r="3241" spans="1:10" ht="12.75" customHeight="1">
      <c r="A3241" s="285" t="s">
        <v>244</v>
      </c>
      <c r="B3241" s="234"/>
      <c r="C3241" s="234"/>
      <c r="D3241" s="234"/>
      <c r="E3241" s="234"/>
      <c r="F3241" s="234"/>
      <c r="G3241" s="234"/>
      <c r="H3241" s="236"/>
      <c r="I3241" s="206">
        <f>SUM(I3231:I3240)</f>
        <v>0.06</v>
      </c>
      <c r="J3241" s="197"/>
    </row>
    <row r="3242" spans="1:10" ht="12.75" customHeight="1">
      <c r="A3242" s="201">
        <v>19</v>
      </c>
      <c r="B3242" s="202" t="s">
        <v>240</v>
      </c>
      <c r="C3242" s="201" t="s">
        <v>714</v>
      </c>
      <c r="D3242" s="201" t="s">
        <v>735</v>
      </c>
      <c r="E3242" s="202"/>
      <c r="F3242" s="203" t="s">
        <v>717</v>
      </c>
      <c r="G3242" s="201">
        <v>0</v>
      </c>
      <c r="H3242" s="201">
        <v>7.5</v>
      </c>
      <c r="I3242" s="201">
        <f t="shared" ref="I3242:I3251" si="238">(G3242*H3242)/100</f>
        <v>0</v>
      </c>
      <c r="J3242" s="197"/>
    </row>
    <row r="3243" spans="1:10" ht="12.75" customHeight="1">
      <c r="A3243" s="201"/>
      <c r="B3243" s="202"/>
      <c r="C3243" s="201"/>
      <c r="D3243" s="201"/>
      <c r="E3243" s="202"/>
      <c r="F3243" s="204" t="s">
        <v>718</v>
      </c>
      <c r="G3243" s="201">
        <v>0</v>
      </c>
      <c r="H3243" s="201">
        <v>0.01</v>
      </c>
      <c r="I3243" s="201">
        <f t="shared" si="238"/>
        <v>0</v>
      </c>
      <c r="J3243" s="197"/>
    </row>
    <row r="3244" spans="1:10" ht="12.75" customHeight="1">
      <c r="A3244" s="201"/>
      <c r="B3244" s="202"/>
      <c r="C3244" s="201"/>
      <c r="D3244" s="201"/>
      <c r="E3244" s="202"/>
      <c r="F3244" s="204" t="s">
        <v>719</v>
      </c>
      <c r="G3244" s="201">
        <v>0</v>
      </c>
      <c r="H3244" s="201">
        <v>7.5</v>
      </c>
      <c r="I3244" s="201">
        <f t="shared" si="238"/>
        <v>0</v>
      </c>
      <c r="J3244" s="197"/>
    </row>
    <row r="3245" spans="1:10" ht="12.75" customHeight="1">
      <c r="A3245" s="201"/>
      <c r="B3245" s="202"/>
      <c r="C3245" s="201"/>
      <c r="D3245" s="201"/>
      <c r="E3245" s="202"/>
      <c r="F3245" s="204" t="s">
        <v>720</v>
      </c>
      <c r="G3245" s="201">
        <v>0</v>
      </c>
      <c r="H3245" s="201">
        <v>0.5</v>
      </c>
      <c r="I3245" s="201">
        <f t="shared" si="238"/>
        <v>0</v>
      </c>
      <c r="J3245" s="197"/>
    </row>
    <row r="3246" spans="1:10" ht="12.75" customHeight="1">
      <c r="A3246" s="201"/>
      <c r="B3246" s="202"/>
      <c r="C3246" s="201"/>
      <c r="D3246" s="201"/>
      <c r="E3246" s="202"/>
      <c r="F3246" s="204" t="s">
        <v>721</v>
      </c>
      <c r="G3246" s="201">
        <v>0</v>
      </c>
      <c r="H3246" s="201">
        <v>0.5</v>
      </c>
      <c r="I3246" s="201">
        <f t="shared" si="238"/>
        <v>0</v>
      </c>
      <c r="J3246" s="197"/>
    </row>
    <row r="3247" spans="1:10" ht="12.75" customHeight="1">
      <c r="A3247" s="201"/>
      <c r="B3247" s="202"/>
      <c r="C3247" s="201"/>
      <c r="D3247" s="201"/>
      <c r="E3247" s="202"/>
      <c r="F3247" s="204" t="s">
        <v>722</v>
      </c>
      <c r="G3247" s="201">
        <v>0</v>
      </c>
      <c r="H3247" s="201">
        <v>0.25</v>
      </c>
      <c r="I3247" s="201">
        <f t="shared" si="238"/>
        <v>0</v>
      </c>
      <c r="J3247" s="197"/>
    </row>
    <row r="3248" spans="1:10" ht="12.75" customHeight="1">
      <c r="A3248" s="201"/>
      <c r="B3248" s="202"/>
      <c r="C3248" s="201"/>
      <c r="D3248" s="201"/>
      <c r="E3248" s="202"/>
      <c r="F3248" s="204" t="s">
        <v>723</v>
      </c>
      <c r="G3248" s="201">
        <v>2500</v>
      </c>
      <c r="H3248" s="201">
        <v>0.01</v>
      </c>
      <c r="I3248" s="201">
        <f t="shared" si="238"/>
        <v>0.25</v>
      </c>
      <c r="J3248" s="197"/>
    </row>
    <row r="3249" spans="1:10" ht="12.75" customHeight="1">
      <c r="A3249" s="201"/>
      <c r="B3249" s="202"/>
      <c r="C3249" s="201"/>
      <c r="D3249" s="201"/>
      <c r="E3249" s="202"/>
      <c r="F3249" s="204" t="s">
        <v>725</v>
      </c>
      <c r="G3249" s="201">
        <v>0</v>
      </c>
      <c r="H3249" s="201">
        <v>0.01</v>
      </c>
      <c r="I3249" s="201">
        <f t="shared" si="238"/>
        <v>0</v>
      </c>
      <c r="J3249" s="197"/>
    </row>
    <row r="3250" spans="1:10" ht="12.75" customHeight="1">
      <c r="A3250" s="201"/>
      <c r="B3250" s="202"/>
      <c r="C3250" s="201"/>
      <c r="D3250" s="201"/>
      <c r="E3250" s="202"/>
      <c r="F3250" s="204" t="s">
        <v>726</v>
      </c>
      <c r="G3250" s="201">
        <v>0</v>
      </c>
      <c r="H3250" s="201">
        <v>3.5</v>
      </c>
      <c r="I3250" s="201">
        <f t="shared" si="238"/>
        <v>0</v>
      </c>
      <c r="J3250" s="197"/>
    </row>
    <row r="3251" spans="1:10" ht="12.75" customHeight="1">
      <c r="A3251" s="201"/>
      <c r="B3251" s="202"/>
      <c r="C3251" s="201"/>
      <c r="D3251" s="201"/>
      <c r="E3251" s="202"/>
      <c r="F3251" s="204" t="s">
        <v>727</v>
      </c>
      <c r="G3251" s="201">
        <v>0</v>
      </c>
      <c r="H3251" s="201">
        <v>0.5</v>
      </c>
      <c r="I3251" s="201">
        <f t="shared" si="238"/>
        <v>0</v>
      </c>
      <c r="J3251" s="197"/>
    </row>
    <row r="3252" spans="1:10" ht="12.75" customHeight="1">
      <c r="A3252" s="285" t="s">
        <v>244</v>
      </c>
      <c r="B3252" s="234"/>
      <c r="C3252" s="234"/>
      <c r="D3252" s="234"/>
      <c r="E3252" s="234"/>
      <c r="F3252" s="234"/>
      <c r="G3252" s="234"/>
      <c r="H3252" s="236"/>
      <c r="I3252" s="206">
        <f>SUM(I3242:I3251)</f>
        <v>0.25</v>
      </c>
      <c r="J3252" s="197"/>
    </row>
    <row r="3253" spans="1:10" ht="12.75" customHeight="1">
      <c r="A3253" s="201">
        <v>20</v>
      </c>
      <c r="B3253" s="202" t="s">
        <v>240</v>
      </c>
      <c r="C3253" s="201" t="s">
        <v>714</v>
      </c>
      <c r="D3253" s="201" t="s">
        <v>735</v>
      </c>
      <c r="E3253" s="202" t="s">
        <v>1224</v>
      </c>
      <c r="F3253" s="203" t="s">
        <v>717</v>
      </c>
      <c r="G3253" s="201">
        <v>0</v>
      </c>
      <c r="H3253" s="201">
        <v>7.5</v>
      </c>
      <c r="I3253" s="201">
        <f t="shared" ref="I3253:I3262" si="239">(G3253*H3253)/100</f>
        <v>0</v>
      </c>
      <c r="J3253" s="197"/>
    </row>
    <row r="3254" spans="1:10" ht="12.75" customHeight="1">
      <c r="A3254" s="201"/>
      <c r="B3254" s="202"/>
      <c r="C3254" s="201"/>
      <c r="D3254" s="201"/>
      <c r="E3254" s="202"/>
      <c r="F3254" s="204" t="s">
        <v>718</v>
      </c>
      <c r="G3254" s="201">
        <v>0</v>
      </c>
      <c r="H3254" s="201">
        <v>0.01</v>
      </c>
      <c r="I3254" s="201">
        <f t="shared" si="239"/>
        <v>0</v>
      </c>
      <c r="J3254" s="197"/>
    </row>
    <row r="3255" spans="1:10" ht="12.75" customHeight="1">
      <c r="A3255" s="201"/>
      <c r="B3255" s="202"/>
      <c r="C3255" s="201"/>
      <c r="D3255" s="201"/>
      <c r="E3255" s="202"/>
      <c r="F3255" s="204" t="s">
        <v>719</v>
      </c>
      <c r="G3255" s="201">
        <v>0</v>
      </c>
      <c r="H3255" s="201">
        <v>7.5</v>
      </c>
      <c r="I3255" s="201">
        <f t="shared" si="239"/>
        <v>0</v>
      </c>
      <c r="J3255" s="197"/>
    </row>
    <row r="3256" spans="1:10" ht="12.75" customHeight="1">
      <c r="A3256" s="201"/>
      <c r="B3256" s="202"/>
      <c r="C3256" s="201"/>
      <c r="D3256" s="201"/>
      <c r="E3256" s="202"/>
      <c r="F3256" s="204" t="s">
        <v>720</v>
      </c>
      <c r="G3256" s="201">
        <v>0</v>
      </c>
      <c r="H3256" s="201">
        <v>0.5</v>
      </c>
      <c r="I3256" s="201">
        <f t="shared" si="239"/>
        <v>0</v>
      </c>
      <c r="J3256" s="197"/>
    </row>
    <row r="3257" spans="1:10" ht="12.75" customHeight="1">
      <c r="A3257" s="201"/>
      <c r="B3257" s="202"/>
      <c r="C3257" s="201"/>
      <c r="D3257" s="201"/>
      <c r="E3257" s="202"/>
      <c r="F3257" s="204" t="s">
        <v>721</v>
      </c>
      <c r="G3257" s="201">
        <v>0</v>
      </c>
      <c r="H3257" s="201">
        <v>0.5</v>
      </c>
      <c r="I3257" s="201">
        <f t="shared" si="239"/>
        <v>0</v>
      </c>
      <c r="J3257" s="197"/>
    </row>
    <row r="3258" spans="1:10" ht="12.75" customHeight="1">
      <c r="A3258" s="201"/>
      <c r="B3258" s="202"/>
      <c r="C3258" s="201"/>
      <c r="D3258" s="201"/>
      <c r="E3258" s="202"/>
      <c r="F3258" s="204" t="s">
        <v>722</v>
      </c>
      <c r="G3258" s="201">
        <v>0</v>
      </c>
      <c r="H3258" s="201">
        <v>0.25</v>
      </c>
      <c r="I3258" s="201">
        <f t="shared" si="239"/>
        <v>0</v>
      </c>
      <c r="J3258" s="197"/>
    </row>
    <row r="3259" spans="1:10" ht="12.75" customHeight="1">
      <c r="A3259" s="201"/>
      <c r="B3259" s="202"/>
      <c r="C3259" s="201"/>
      <c r="D3259" s="201"/>
      <c r="E3259" s="202"/>
      <c r="F3259" s="204" t="s">
        <v>723</v>
      </c>
      <c r="G3259" s="201">
        <v>1400</v>
      </c>
      <c r="H3259" s="201">
        <v>0.01</v>
      </c>
      <c r="I3259" s="201">
        <f t="shared" si="239"/>
        <v>0.14000000000000001</v>
      </c>
      <c r="J3259" s="197"/>
    </row>
    <row r="3260" spans="1:10" ht="12.75" customHeight="1">
      <c r="A3260" s="201"/>
      <c r="B3260" s="202"/>
      <c r="C3260" s="201"/>
      <c r="D3260" s="201"/>
      <c r="E3260" s="202"/>
      <c r="F3260" s="204" t="s">
        <v>725</v>
      </c>
      <c r="G3260" s="201">
        <v>0</v>
      </c>
      <c r="H3260" s="201">
        <v>0.01</v>
      </c>
      <c r="I3260" s="201">
        <f t="shared" si="239"/>
        <v>0</v>
      </c>
      <c r="J3260" s="197"/>
    </row>
    <row r="3261" spans="1:10" ht="12.75" customHeight="1">
      <c r="A3261" s="201"/>
      <c r="B3261" s="202"/>
      <c r="C3261" s="201"/>
      <c r="D3261" s="201"/>
      <c r="E3261" s="202"/>
      <c r="F3261" s="204" t="s">
        <v>726</v>
      </c>
      <c r="G3261" s="201">
        <v>0</v>
      </c>
      <c r="H3261" s="201">
        <v>3.5</v>
      </c>
      <c r="I3261" s="201">
        <f t="shared" si="239"/>
        <v>0</v>
      </c>
      <c r="J3261" s="197"/>
    </row>
    <row r="3262" spans="1:10" ht="12.75" customHeight="1">
      <c r="A3262" s="201"/>
      <c r="B3262" s="202"/>
      <c r="C3262" s="201"/>
      <c r="D3262" s="201"/>
      <c r="E3262" s="202"/>
      <c r="F3262" s="204" t="s">
        <v>727</v>
      </c>
      <c r="G3262" s="201">
        <v>0</v>
      </c>
      <c r="H3262" s="201">
        <v>0.5</v>
      </c>
      <c r="I3262" s="201">
        <f t="shared" si="239"/>
        <v>0</v>
      </c>
      <c r="J3262" s="197"/>
    </row>
    <row r="3263" spans="1:10" ht="12.75" customHeight="1">
      <c r="A3263" s="285" t="s">
        <v>244</v>
      </c>
      <c r="B3263" s="234"/>
      <c r="C3263" s="234"/>
      <c r="D3263" s="234"/>
      <c r="E3263" s="234"/>
      <c r="F3263" s="234"/>
      <c r="G3263" s="234"/>
      <c r="H3263" s="236"/>
      <c r="I3263" s="206">
        <f>SUM(I3253:I3262)</f>
        <v>0.14000000000000001</v>
      </c>
      <c r="J3263" s="197"/>
    </row>
    <row r="3264" spans="1:10" ht="12.75" customHeight="1">
      <c r="A3264" s="201">
        <v>21</v>
      </c>
      <c r="B3264" s="202" t="s">
        <v>240</v>
      </c>
      <c r="C3264" s="201" t="s">
        <v>714</v>
      </c>
      <c r="D3264" s="201" t="s">
        <v>735</v>
      </c>
      <c r="E3264" s="202" t="s">
        <v>1225</v>
      </c>
      <c r="F3264" s="203" t="s">
        <v>717</v>
      </c>
      <c r="G3264" s="201">
        <v>0</v>
      </c>
      <c r="H3264" s="201">
        <v>7.5</v>
      </c>
      <c r="I3264" s="201">
        <f t="shared" ref="I3264:I3273" si="240">(G3264*H3264)/100</f>
        <v>0</v>
      </c>
      <c r="J3264" s="197"/>
    </row>
    <row r="3265" spans="1:10" ht="12.75" customHeight="1">
      <c r="A3265" s="201"/>
      <c r="B3265" s="202"/>
      <c r="C3265" s="201"/>
      <c r="D3265" s="201"/>
      <c r="E3265" s="202"/>
      <c r="F3265" s="204" t="s">
        <v>718</v>
      </c>
      <c r="G3265" s="201">
        <v>0</v>
      </c>
      <c r="H3265" s="201">
        <v>0.01</v>
      </c>
      <c r="I3265" s="201">
        <f t="shared" si="240"/>
        <v>0</v>
      </c>
      <c r="J3265" s="197"/>
    </row>
    <row r="3266" spans="1:10" ht="12.75" customHeight="1">
      <c r="A3266" s="201"/>
      <c r="B3266" s="202"/>
      <c r="C3266" s="201"/>
      <c r="D3266" s="201"/>
      <c r="E3266" s="202"/>
      <c r="F3266" s="204" t="s">
        <v>719</v>
      </c>
      <c r="G3266" s="201">
        <v>0</v>
      </c>
      <c r="H3266" s="201">
        <v>7.5</v>
      </c>
      <c r="I3266" s="201">
        <f t="shared" si="240"/>
        <v>0</v>
      </c>
      <c r="J3266" s="197"/>
    </row>
    <row r="3267" spans="1:10" ht="12.75" customHeight="1">
      <c r="A3267" s="201"/>
      <c r="B3267" s="202"/>
      <c r="C3267" s="201"/>
      <c r="D3267" s="201"/>
      <c r="E3267" s="202"/>
      <c r="F3267" s="204" t="s">
        <v>720</v>
      </c>
      <c r="G3267" s="201">
        <v>0</v>
      </c>
      <c r="H3267" s="201">
        <v>0.5</v>
      </c>
      <c r="I3267" s="201">
        <f t="shared" si="240"/>
        <v>0</v>
      </c>
      <c r="J3267" s="197"/>
    </row>
    <row r="3268" spans="1:10" ht="12.75" customHeight="1">
      <c r="A3268" s="201"/>
      <c r="B3268" s="202"/>
      <c r="C3268" s="201"/>
      <c r="D3268" s="201"/>
      <c r="E3268" s="202"/>
      <c r="F3268" s="204" t="s">
        <v>721</v>
      </c>
      <c r="G3268" s="201">
        <v>0</v>
      </c>
      <c r="H3268" s="201">
        <v>0.5</v>
      </c>
      <c r="I3268" s="201">
        <f t="shared" si="240"/>
        <v>0</v>
      </c>
      <c r="J3268" s="197"/>
    </row>
    <row r="3269" spans="1:10" ht="12.75" customHeight="1">
      <c r="A3269" s="201"/>
      <c r="B3269" s="202"/>
      <c r="C3269" s="201"/>
      <c r="D3269" s="201"/>
      <c r="E3269" s="202"/>
      <c r="F3269" s="204" t="s">
        <v>722</v>
      </c>
      <c r="G3269" s="201">
        <v>0</v>
      </c>
      <c r="H3269" s="201">
        <v>0.25</v>
      </c>
      <c r="I3269" s="201">
        <f t="shared" si="240"/>
        <v>0</v>
      </c>
      <c r="J3269" s="197"/>
    </row>
    <row r="3270" spans="1:10" ht="12.75" customHeight="1">
      <c r="A3270" s="201"/>
      <c r="B3270" s="202"/>
      <c r="C3270" s="201"/>
      <c r="D3270" s="201"/>
      <c r="E3270" s="202"/>
      <c r="F3270" s="204" t="s">
        <v>723</v>
      </c>
      <c r="G3270" s="201">
        <v>2011</v>
      </c>
      <c r="H3270" s="201">
        <v>0.01</v>
      </c>
      <c r="I3270" s="201">
        <f t="shared" si="240"/>
        <v>0.2011</v>
      </c>
      <c r="J3270" s="197"/>
    </row>
    <row r="3271" spans="1:10" ht="12.75" customHeight="1">
      <c r="A3271" s="201"/>
      <c r="B3271" s="202"/>
      <c r="C3271" s="201"/>
      <c r="D3271" s="201"/>
      <c r="E3271" s="202"/>
      <c r="F3271" s="204" t="s">
        <v>725</v>
      </c>
      <c r="G3271" s="201">
        <v>0</v>
      </c>
      <c r="H3271" s="201">
        <v>0.01</v>
      </c>
      <c r="I3271" s="201">
        <f t="shared" si="240"/>
        <v>0</v>
      </c>
      <c r="J3271" s="197"/>
    </row>
    <row r="3272" spans="1:10" ht="12.75" customHeight="1">
      <c r="A3272" s="201"/>
      <c r="B3272" s="202"/>
      <c r="C3272" s="201"/>
      <c r="D3272" s="201"/>
      <c r="E3272" s="202"/>
      <c r="F3272" s="204" t="s">
        <v>726</v>
      </c>
      <c r="G3272" s="201">
        <v>0</v>
      </c>
      <c r="H3272" s="201">
        <v>3.5</v>
      </c>
      <c r="I3272" s="201">
        <f t="shared" si="240"/>
        <v>0</v>
      </c>
      <c r="J3272" s="197"/>
    </row>
    <row r="3273" spans="1:10" ht="12.75" customHeight="1">
      <c r="A3273" s="201"/>
      <c r="B3273" s="202"/>
      <c r="C3273" s="201"/>
      <c r="D3273" s="201"/>
      <c r="E3273" s="202"/>
      <c r="F3273" s="204" t="s">
        <v>727</v>
      </c>
      <c r="G3273" s="201">
        <v>0</v>
      </c>
      <c r="H3273" s="201">
        <v>0.5</v>
      </c>
      <c r="I3273" s="201">
        <f t="shared" si="240"/>
        <v>0</v>
      </c>
      <c r="J3273" s="197"/>
    </row>
    <row r="3274" spans="1:10" ht="12.75" customHeight="1">
      <c r="A3274" s="285" t="s">
        <v>244</v>
      </c>
      <c r="B3274" s="234"/>
      <c r="C3274" s="234"/>
      <c r="D3274" s="234"/>
      <c r="E3274" s="234"/>
      <c r="F3274" s="234"/>
      <c r="G3274" s="234"/>
      <c r="H3274" s="236"/>
      <c r="I3274" s="206">
        <f>SUM(I3264:I3273)</f>
        <v>0.2011</v>
      </c>
      <c r="J3274" s="197"/>
    </row>
    <row r="3275" spans="1:10" ht="12.75" customHeight="1">
      <c r="A3275" s="201">
        <v>22</v>
      </c>
      <c r="B3275" s="202" t="s">
        <v>240</v>
      </c>
      <c r="C3275" s="201" t="s">
        <v>714</v>
      </c>
      <c r="D3275" s="201" t="s">
        <v>735</v>
      </c>
      <c r="E3275" s="202" t="s">
        <v>1226</v>
      </c>
      <c r="F3275" s="203" t="s">
        <v>717</v>
      </c>
      <c r="G3275" s="201">
        <v>0</v>
      </c>
      <c r="H3275" s="201">
        <v>7.5</v>
      </c>
      <c r="I3275" s="201">
        <f t="shared" ref="I3275:I3284" si="241">(G3275*H3275)/100</f>
        <v>0</v>
      </c>
      <c r="J3275" s="197"/>
    </row>
    <row r="3276" spans="1:10" ht="12.75" customHeight="1">
      <c r="A3276" s="201"/>
      <c r="B3276" s="202"/>
      <c r="C3276" s="201"/>
      <c r="D3276" s="201"/>
      <c r="E3276" s="202"/>
      <c r="F3276" s="204" t="s">
        <v>718</v>
      </c>
      <c r="G3276" s="201">
        <v>0</v>
      </c>
      <c r="H3276" s="201">
        <v>0.01</v>
      </c>
      <c r="I3276" s="201">
        <f t="shared" si="241"/>
        <v>0</v>
      </c>
      <c r="J3276" s="197"/>
    </row>
    <row r="3277" spans="1:10" ht="12.75" customHeight="1">
      <c r="A3277" s="201"/>
      <c r="B3277" s="202"/>
      <c r="C3277" s="201"/>
      <c r="D3277" s="201"/>
      <c r="E3277" s="202"/>
      <c r="F3277" s="204" t="s">
        <v>719</v>
      </c>
      <c r="G3277" s="201">
        <v>0</v>
      </c>
      <c r="H3277" s="201">
        <v>7.5</v>
      </c>
      <c r="I3277" s="201">
        <f t="shared" si="241"/>
        <v>0</v>
      </c>
      <c r="J3277" s="197"/>
    </row>
    <row r="3278" spans="1:10" ht="12.75" customHeight="1">
      <c r="A3278" s="201"/>
      <c r="B3278" s="202"/>
      <c r="C3278" s="201"/>
      <c r="D3278" s="201"/>
      <c r="E3278" s="202"/>
      <c r="F3278" s="204" t="s">
        <v>720</v>
      </c>
      <c r="G3278" s="201">
        <v>0</v>
      </c>
      <c r="H3278" s="201">
        <v>0.5</v>
      </c>
      <c r="I3278" s="201">
        <f t="shared" si="241"/>
        <v>0</v>
      </c>
      <c r="J3278" s="197"/>
    </row>
    <row r="3279" spans="1:10" ht="12.75" customHeight="1">
      <c r="A3279" s="201"/>
      <c r="B3279" s="202"/>
      <c r="C3279" s="201"/>
      <c r="D3279" s="201"/>
      <c r="E3279" s="202"/>
      <c r="F3279" s="204" t="s">
        <v>721</v>
      </c>
      <c r="G3279" s="201">
        <v>0</v>
      </c>
      <c r="H3279" s="201">
        <v>0.5</v>
      </c>
      <c r="I3279" s="201">
        <f t="shared" si="241"/>
        <v>0</v>
      </c>
      <c r="J3279" s="197"/>
    </row>
    <row r="3280" spans="1:10" ht="12.75" customHeight="1">
      <c r="A3280" s="201"/>
      <c r="B3280" s="202"/>
      <c r="C3280" s="201"/>
      <c r="D3280" s="201"/>
      <c r="E3280" s="202"/>
      <c r="F3280" s="204" t="s">
        <v>722</v>
      </c>
      <c r="G3280" s="201">
        <v>0</v>
      </c>
      <c r="H3280" s="201">
        <v>0.25</v>
      </c>
      <c r="I3280" s="201">
        <f t="shared" si="241"/>
        <v>0</v>
      </c>
      <c r="J3280" s="197"/>
    </row>
    <row r="3281" spans="1:10" ht="12.75" customHeight="1">
      <c r="A3281" s="201"/>
      <c r="B3281" s="202"/>
      <c r="C3281" s="201"/>
      <c r="D3281" s="201"/>
      <c r="E3281" s="202"/>
      <c r="F3281" s="204" t="s">
        <v>723</v>
      </c>
      <c r="G3281" s="201">
        <v>1267</v>
      </c>
      <c r="H3281" s="201">
        <v>0.01</v>
      </c>
      <c r="I3281" s="201">
        <f t="shared" si="241"/>
        <v>0.12670000000000001</v>
      </c>
      <c r="J3281" s="197"/>
    </row>
    <row r="3282" spans="1:10" ht="12.75" customHeight="1">
      <c r="A3282" s="201"/>
      <c r="B3282" s="202"/>
      <c r="C3282" s="201"/>
      <c r="D3282" s="201"/>
      <c r="E3282" s="202"/>
      <c r="F3282" s="204" t="s">
        <v>725</v>
      </c>
      <c r="G3282" s="201">
        <v>0</v>
      </c>
      <c r="H3282" s="201">
        <v>0.01</v>
      </c>
      <c r="I3282" s="201">
        <f t="shared" si="241"/>
        <v>0</v>
      </c>
      <c r="J3282" s="197"/>
    </row>
    <row r="3283" spans="1:10" ht="12.75" customHeight="1">
      <c r="A3283" s="201"/>
      <c r="B3283" s="202"/>
      <c r="C3283" s="201"/>
      <c r="D3283" s="201"/>
      <c r="E3283" s="202"/>
      <c r="F3283" s="204" t="s">
        <v>726</v>
      </c>
      <c r="G3283" s="201">
        <v>0</v>
      </c>
      <c r="H3283" s="201">
        <v>3.5</v>
      </c>
      <c r="I3283" s="201">
        <f t="shared" si="241"/>
        <v>0</v>
      </c>
      <c r="J3283" s="197"/>
    </row>
    <row r="3284" spans="1:10" ht="12.75" customHeight="1">
      <c r="A3284" s="201"/>
      <c r="B3284" s="202"/>
      <c r="C3284" s="201"/>
      <c r="D3284" s="201"/>
      <c r="E3284" s="202"/>
      <c r="F3284" s="204" t="s">
        <v>727</v>
      </c>
      <c r="G3284" s="201">
        <v>0</v>
      </c>
      <c r="H3284" s="201">
        <v>0.5</v>
      </c>
      <c r="I3284" s="201">
        <f t="shared" si="241"/>
        <v>0</v>
      </c>
      <c r="J3284" s="197"/>
    </row>
    <row r="3285" spans="1:10" ht="12.75" customHeight="1">
      <c r="A3285" s="285" t="s">
        <v>244</v>
      </c>
      <c r="B3285" s="234"/>
      <c r="C3285" s="234"/>
      <c r="D3285" s="234"/>
      <c r="E3285" s="234"/>
      <c r="F3285" s="234"/>
      <c r="G3285" s="234"/>
      <c r="H3285" s="236"/>
      <c r="I3285" s="206">
        <f>SUM(I3275:I3284)</f>
        <v>0.12670000000000001</v>
      </c>
      <c r="J3285" s="197"/>
    </row>
    <row r="3286" spans="1:10" ht="12.75" customHeight="1">
      <c r="A3286" s="201">
        <v>23</v>
      </c>
      <c r="B3286" s="202" t="s">
        <v>240</v>
      </c>
      <c r="C3286" s="201" t="s">
        <v>714</v>
      </c>
      <c r="D3286" s="201" t="s">
        <v>735</v>
      </c>
      <c r="E3286" s="202" t="s">
        <v>1227</v>
      </c>
      <c r="F3286" s="203" t="s">
        <v>717</v>
      </c>
      <c r="G3286" s="201">
        <v>0</v>
      </c>
      <c r="H3286" s="201">
        <v>7.5</v>
      </c>
      <c r="I3286" s="201">
        <f t="shared" ref="I3286:I3295" si="242">(G3286*H3286)/100</f>
        <v>0</v>
      </c>
      <c r="J3286" s="197"/>
    </row>
    <row r="3287" spans="1:10" ht="12.75" customHeight="1">
      <c r="A3287" s="201"/>
      <c r="B3287" s="202"/>
      <c r="C3287" s="201"/>
      <c r="D3287" s="201"/>
      <c r="E3287" s="202"/>
      <c r="F3287" s="204" t="s">
        <v>718</v>
      </c>
      <c r="G3287" s="201">
        <v>0</v>
      </c>
      <c r="H3287" s="201">
        <v>0.01</v>
      </c>
      <c r="I3287" s="201">
        <f t="shared" si="242"/>
        <v>0</v>
      </c>
      <c r="J3287" s="197"/>
    </row>
    <row r="3288" spans="1:10" ht="12.75" customHeight="1">
      <c r="A3288" s="201"/>
      <c r="B3288" s="202"/>
      <c r="C3288" s="201"/>
      <c r="D3288" s="201"/>
      <c r="E3288" s="202"/>
      <c r="F3288" s="204" t="s">
        <v>719</v>
      </c>
      <c r="G3288" s="201">
        <v>0</v>
      </c>
      <c r="H3288" s="201">
        <v>7.5</v>
      </c>
      <c r="I3288" s="201">
        <f t="shared" si="242"/>
        <v>0</v>
      </c>
      <c r="J3288" s="197"/>
    </row>
    <row r="3289" spans="1:10" ht="12.75" customHeight="1">
      <c r="A3289" s="201"/>
      <c r="B3289" s="202"/>
      <c r="C3289" s="201"/>
      <c r="D3289" s="201"/>
      <c r="E3289" s="202"/>
      <c r="F3289" s="204" t="s">
        <v>720</v>
      </c>
      <c r="G3289" s="201">
        <v>0</v>
      </c>
      <c r="H3289" s="201">
        <v>0.5</v>
      </c>
      <c r="I3289" s="201">
        <f t="shared" si="242"/>
        <v>0</v>
      </c>
      <c r="J3289" s="197"/>
    </row>
    <row r="3290" spans="1:10" ht="12.75" customHeight="1">
      <c r="A3290" s="201"/>
      <c r="B3290" s="202"/>
      <c r="C3290" s="201"/>
      <c r="D3290" s="201"/>
      <c r="E3290" s="202"/>
      <c r="F3290" s="204" t="s">
        <v>721</v>
      </c>
      <c r="G3290" s="201">
        <v>0</v>
      </c>
      <c r="H3290" s="201">
        <v>0.5</v>
      </c>
      <c r="I3290" s="201">
        <f t="shared" si="242"/>
        <v>0</v>
      </c>
      <c r="J3290" s="197"/>
    </row>
    <row r="3291" spans="1:10" ht="12.75" customHeight="1">
      <c r="A3291" s="201"/>
      <c r="B3291" s="202"/>
      <c r="C3291" s="201"/>
      <c r="D3291" s="201"/>
      <c r="E3291" s="202"/>
      <c r="F3291" s="204" t="s">
        <v>722</v>
      </c>
      <c r="G3291" s="201">
        <v>0</v>
      </c>
      <c r="H3291" s="201">
        <v>0.25</v>
      </c>
      <c r="I3291" s="201">
        <f t="shared" si="242"/>
        <v>0</v>
      </c>
      <c r="J3291" s="197"/>
    </row>
    <row r="3292" spans="1:10" ht="12.75" customHeight="1">
      <c r="A3292" s="201"/>
      <c r="B3292" s="202"/>
      <c r="C3292" s="201"/>
      <c r="D3292" s="201"/>
      <c r="E3292" s="202"/>
      <c r="F3292" s="204" t="s">
        <v>723</v>
      </c>
      <c r="G3292" s="201">
        <v>3650</v>
      </c>
      <c r="H3292" s="201">
        <v>0.01</v>
      </c>
      <c r="I3292" s="201">
        <f t="shared" si="242"/>
        <v>0.36499999999999999</v>
      </c>
      <c r="J3292" s="197"/>
    </row>
    <row r="3293" spans="1:10" ht="12.75" customHeight="1">
      <c r="A3293" s="201"/>
      <c r="B3293" s="202"/>
      <c r="C3293" s="201"/>
      <c r="D3293" s="201"/>
      <c r="E3293" s="202"/>
      <c r="F3293" s="204" t="s">
        <v>725</v>
      </c>
      <c r="G3293" s="201">
        <v>0</v>
      </c>
      <c r="H3293" s="201">
        <v>0.01</v>
      </c>
      <c r="I3293" s="201">
        <f t="shared" si="242"/>
        <v>0</v>
      </c>
      <c r="J3293" s="197"/>
    </row>
    <row r="3294" spans="1:10" ht="12.75" customHeight="1">
      <c r="A3294" s="201"/>
      <c r="B3294" s="202"/>
      <c r="C3294" s="201"/>
      <c r="D3294" s="201"/>
      <c r="E3294" s="202"/>
      <c r="F3294" s="204" t="s">
        <v>726</v>
      </c>
      <c r="G3294" s="201">
        <v>0</v>
      </c>
      <c r="H3294" s="201">
        <v>3.5</v>
      </c>
      <c r="I3294" s="201">
        <f t="shared" si="242"/>
        <v>0</v>
      </c>
      <c r="J3294" s="197"/>
    </row>
    <row r="3295" spans="1:10" ht="12.75" customHeight="1">
      <c r="A3295" s="201"/>
      <c r="B3295" s="202"/>
      <c r="C3295" s="201"/>
      <c r="D3295" s="201"/>
      <c r="E3295" s="202"/>
      <c r="F3295" s="204" t="s">
        <v>727</v>
      </c>
      <c r="G3295" s="201">
        <v>0</v>
      </c>
      <c r="H3295" s="201">
        <v>0.5</v>
      </c>
      <c r="I3295" s="201">
        <f t="shared" si="242"/>
        <v>0</v>
      </c>
      <c r="J3295" s="197"/>
    </row>
    <row r="3296" spans="1:10" ht="12.75" customHeight="1">
      <c r="A3296" s="285" t="s">
        <v>244</v>
      </c>
      <c r="B3296" s="234"/>
      <c r="C3296" s="234"/>
      <c r="D3296" s="234"/>
      <c r="E3296" s="234"/>
      <c r="F3296" s="234"/>
      <c r="G3296" s="234"/>
      <c r="H3296" s="236"/>
      <c r="I3296" s="206">
        <f>SUM(I3286:I3295)</f>
        <v>0.36499999999999999</v>
      </c>
      <c r="J3296" s="197"/>
    </row>
    <row r="3297" spans="1:10" ht="12.75" customHeight="1">
      <c r="A3297" s="201">
        <f>A3286+1</f>
        <v>24</v>
      </c>
      <c r="B3297" s="202" t="s">
        <v>240</v>
      </c>
      <c r="C3297" s="201" t="s">
        <v>714</v>
      </c>
      <c r="D3297" s="201" t="s">
        <v>735</v>
      </c>
      <c r="E3297" s="202" t="s">
        <v>1228</v>
      </c>
      <c r="F3297" s="203" t="s">
        <v>717</v>
      </c>
      <c r="G3297" s="201">
        <v>0</v>
      </c>
      <c r="H3297" s="201">
        <v>7.5</v>
      </c>
      <c r="I3297" s="201">
        <f t="shared" ref="I3297:I3306" si="243">(G3297*H3297)/100</f>
        <v>0</v>
      </c>
      <c r="J3297" s="197"/>
    </row>
    <row r="3298" spans="1:10" ht="12.75" customHeight="1">
      <c r="A3298" s="201"/>
      <c r="B3298" s="202"/>
      <c r="C3298" s="201"/>
      <c r="D3298" s="201"/>
      <c r="E3298" s="202"/>
      <c r="F3298" s="204" t="s">
        <v>718</v>
      </c>
      <c r="G3298" s="201">
        <v>0</v>
      </c>
      <c r="H3298" s="201">
        <v>0.01</v>
      </c>
      <c r="I3298" s="201">
        <f t="shared" si="243"/>
        <v>0</v>
      </c>
      <c r="J3298" s="197"/>
    </row>
    <row r="3299" spans="1:10" ht="12.75" customHeight="1">
      <c r="A3299" s="201"/>
      <c r="B3299" s="202"/>
      <c r="C3299" s="201"/>
      <c r="D3299" s="201"/>
      <c r="E3299" s="202"/>
      <c r="F3299" s="204" t="s">
        <v>719</v>
      </c>
      <c r="G3299" s="201">
        <v>0</v>
      </c>
      <c r="H3299" s="201">
        <v>7.5</v>
      </c>
      <c r="I3299" s="201">
        <f t="shared" si="243"/>
        <v>0</v>
      </c>
      <c r="J3299" s="197"/>
    </row>
    <row r="3300" spans="1:10" ht="12.75" customHeight="1">
      <c r="A3300" s="201"/>
      <c r="B3300" s="202"/>
      <c r="C3300" s="201"/>
      <c r="D3300" s="201"/>
      <c r="E3300" s="202"/>
      <c r="F3300" s="204" t="s">
        <v>720</v>
      </c>
      <c r="G3300" s="201">
        <v>0</v>
      </c>
      <c r="H3300" s="201">
        <v>0.5</v>
      </c>
      <c r="I3300" s="201">
        <f t="shared" si="243"/>
        <v>0</v>
      </c>
      <c r="J3300" s="197"/>
    </row>
    <row r="3301" spans="1:10" ht="12.75" customHeight="1">
      <c r="A3301" s="201"/>
      <c r="B3301" s="202"/>
      <c r="C3301" s="201"/>
      <c r="D3301" s="201"/>
      <c r="E3301" s="202"/>
      <c r="F3301" s="204" t="s">
        <v>721</v>
      </c>
      <c r="G3301" s="201">
        <v>0</v>
      </c>
      <c r="H3301" s="201">
        <v>0.5</v>
      </c>
      <c r="I3301" s="201">
        <f t="shared" si="243"/>
        <v>0</v>
      </c>
      <c r="J3301" s="197"/>
    </row>
    <row r="3302" spans="1:10" ht="12.75" customHeight="1">
      <c r="A3302" s="201"/>
      <c r="B3302" s="202"/>
      <c r="C3302" s="201"/>
      <c r="D3302" s="201"/>
      <c r="E3302" s="202"/>
      <c r="F3302" s="204" t="s">
        <v>722</v>
      </c>
      <c r="G3302" s="201">
        <v>0</v>
      </c>
      <c r="H3302" s="201">
        <v>0.25</v>
      </c>
      <c r="I3302" s="201">
        <f t="shared" si="243"/>
        <v>0</v>
      </c>
      <c r="J3302" s="197"/>
    </row>
    <row r="3303" spans="1:10" ht="12.75" customHeight="1">
      <c r="A3303" s="201"/>
      <c r="B3303" s="202"/>
      <c r="C3303" s="201"/>
      <c r="D3303" s="201"/>
      <c r="E3303" s="202"/>
      <c r="F3303" s="204" t="s">
        <v>723</v>
      </c>
      <c r="G3303" s="201">
        <v>1936</v>
      </c>
      <c r="H3303" s="201">
        <v>0.01</v>
      </c>
      <c r="I3303" s="201">
        <f t="shared" si="243"/>
        <v>0.19359999999999999</v>
      </c>
      <c r="J3303" s="197"/>
    </row>
    <row r="3304" spans="1:10" ht="12.75" customHeight="1">
      <c r="A3304" s="201"/>
      <c r="B3304" s="202"/>
      <c r="C3304" s="201"/>
      <c r="D3304" s="201"/>
      <c r="E3304" s="202"/>
      <c r="F3304" s="204" t="s">
        <v>725</v>
      </c>
      <c r="G3304" s="201">
        <v>0</v>
      </c>
      <c r="H3304" s="201">
        <v>0.01</v>
      </c>
      <c r="I3304" s="201">
        <f t="shared" si="243"/>
        <v>0</v>
      </c>
      <c r="J3304" s="197"/>
    </row>
    <row r="3305" spans="1:10" ht="12.75" customHeight="1">
      <c r="A3305" s="201"/>
      <c r="B3305" s="202"/>
      <c r="C3305" s="201"/>
      <c r="D3305" s="201"/>
      <c r="E3305" s="202"/>
      <c r="F3305" s="204" t="s">
        <v>726</v>
      </c>
      <c r="G3305" s="201">
        <v>0</v>
      </c>
      <c r="H3305" s="201">
        <v>3.5</v>
      </c>
      <c r="I3305" s="201">
        <f t="shared" si="243"/>
        <v>0</v>
      </c>
      <c r="J3305" s="197"/>
    </row>
    <row r="3306" spans="1:10" ht="12.75" customHeight="1">
      <c r="A3306" s="201"/>
      <c r="B3306" s="202"/>
      <c r="C3306" s="201"/>
      <c r="D3306" s="201"/>
      <c r="E3306" s="202"/>
      <c r="F3306" s="204" t="s">
        <v>727</v>
      </c>
      <c r="G3306" s="201">
        <v>0</v>
      </c>
      <c r="H3306" s="201">
        <v>0.5</v>
      </c>
      <c r="I3306" s="201">
        <f t="shared" si="243"/>
        <v>0</v>
      </c>
      <c r="J3306" s="197"/>
    </row>
    <row r="3307" spans="1:10" ht="12.75" customHeight="1">
      <c r="A3307" s="285" t="s">
        <v>244</v>
      </c>
      <c r="B3307" s="234"/>
      <c r="C3307" s="234"/>
      <c r="D3307" s="234"/>
      <c r="E3307" s="234"/>
      <c r="F3307" s="234"/>
      <c r="G3307" s="234"/>
      <c r="H3307" s="236"/>
      <c r="I3307" s="206">
        <f>SUM(I3297:I3306)</f>
        <v>0.19359999999999999</v>
      </c>
      <c r="J3307" s="197"/>
    </row>
    <row r="3308" spans="1:10" ht="12.75" customHeight="1">
      <c r="A3308" s="201">
        <f>A3297+1</f>
        <v>25</v>
      </c>
      <c r="B3308" s="202" t="s">
        <v>240</v>
      </c>
      <c r="C3308" s="201" t="s">
        <v>714</v>
      </c>
      <c r="D3308" s="201" t="s">
        <v>735</v>
      </c>
      <c r="E3308" s="202" t="s">
        <v>1229</v>
      </c>
      <c r="F3308" s="203" t="s">
        <v>717</v>
      </c>
      <c r="G3308" s="201">
        <v>0</v>
      </c>
      <c r="H3308" s="201">
        <v>7.5</v>
      </c>
      <c r="I3308" s="201">
        <f t="shared" ref="I3308:I3317" si="244">(G3308*H3308)/100</f>
        <v>0</v>
      </c>
      <c r="J3308" s="197"/>
    </row>
    <row r="3309" spans="1:10" ht="12.75" customHeight="1">
      <c r="A3309" s="201"/>
      <c r="B3309" s="202"/>
      <c r="C3309" s="201"/>
      <c r="D3309" s="201"/>
      <c r="E3309" s="202"/>
      <c r="F3309" s="204" t="s">
        <v>718</v>
      </c>
      <c r="G3309" s="201">
        <v>0</v>
      </c>
      <c r="H3309" s="201">
        <v>0.01</v>
      </c>
      <c r="I3309" s="201">
        <f t="shared" si="244"/>
        <v>0</v>
      </c>
      <c r="J3309" s="197"/>
    </row>
    <row r="3310" spans="1:10" ht="12.75" customHeight="1">
      <c r="A3310" s="201"/>
      <c r="B3310" s="202"/>
      <c r="C3310" s="201"/>
      <c r="D3310" s="201"/>
      <c r="E3310" s="202"/>
      <c r="F3310" s="204" t="s">
        <v>719</v>
      </c>
      <c r="G3310" s="201">
        <v>0</v>
      </c>
      <c r="H3310" s="201">
        <v>7.5</v>
      </c>
      <c r="I3310" s="201">
        <f t="shared" si="244"/>
        <v>0</v>
      </c>
      <c r="J3310" s="197"/>
    </row>
    <row r="3311" spans="1:10" ht="12.75" customHeight="1">
      <c r="A3311" s="201"/>
      <c r="B3311" s="202"/>
      <c r="C3311" s="201"/>
      <c r="D3311" s="201"/>
      <c r="E3311" s="202"/>
      <c r="F3311" s="204" t="s">
        <v>720</v>
      </c>
      <c r="G3311" s="201">
        <v>0</v>
      </c>
      <c r="H3311" s="201">
        <v>0.5</v>
      </c>
      <c r="I3311" s="201">
        <f t="shared" si="244"/>
        <v>0</v>
      </c>
      <c r="J3311" s="197"/>
    </row>
    <row r="3312" spans="1:10" ht="12.75" customHeight="1">
      <c r="A3312" s="201"/>
      <c r="B3312" s="202"/>
      <c r="C3312" s="201"/>
      <c r="D3312" s="201"/>
      <c r="E3312" s="202"/>
      <c r="F3312" s="204" t="s">
        <v>721</v>
      </c>
      <c r="G3312" s="201">
        <v>0</v>
      </c>
      <c r="H3312" s="201">
        <v>0.5</v>
      </c>
      <c r="I3312" s="201">
        <f t="shared" si="244"/>
        <v>0</v>
      </c>
      <c r="J3312" s="197"/>
    </row>
    <row r="3313" spans="1:10" ht="12.75" customHeight="1">
      <c r="A3313" s="201"/>
      <c r="B3313" s="202"/>
      <c r="C3313" s="201"/>
      <c r="D3313" s="201"/>
      <c r="E3313" s="202"/>
      <c r="F3313" s="204" t="s">
        <v>722</v>
      </c>
      <c r="G3313" s="201">
        <v>0</v>
      </c>
      <c r="H3313" s="201">
        <v>0.25</v>
      </c>
      <c r="I3313" s="201">
        <f t="shared" si="244"/>
        <v>0</v>
      </c>
      <c r="J3313" s="197"/>
    </row>
    <row r="3314" spans="1:10" ht="12.75" customHeight="1">
      <c r="A3314" s="201"/>
      <c r="B3314" s="202"/>
      <c r="C3314" s="201"/>
      <c r="D3314" s="201"/>
      <c r="E3314" s="202"/>
      <c r="F3314" s="204" t="s">
        <v>723</v>
      </c>
      <c r="G3314" s="201">
        <v>2318</v>
      </c>
      <c r="H3314" s="201">
        <v>0.01</v>
      </c>
      <c r="I3314" s="201">
        <f t="shared" si="244"/>
        <v>0.23180000000000001</v>
      </c>
      <c r="J3314" s="197"/>
    </row>
    <row r="3315" spans="1:10" ht="12.75" customHeight="1">
      <c r="A3315" s="201"/>
      <c r="B3315" s="202"/>
      <c r="C3315" s="201"/>
      <c r="D3315" s="201"/>
      <c r="E3315" s="202"/>
      <c r="F3315" s="204" t="s">
        <v>725</v>
      </c>
      <c r="G3315" s="201">
        <v>0</v>
      </c>
      <c r="H3315" s="201">
        <v>0.01</v>
      </c>
      <c r="I3315" s="201">
        <f t="shared" si="244"/>
        <v>0</v>
      </c>
      <c r="J3315" s="197"/>
    </row>
    <row r="3316" spans="1:10" ht="12.75" customHeight="1">
      <c r="A3316" s="201"/>
      <c r="B3316" s="202"/>
      <c r="C3316" s="201"/>
      <c r="D3316" s="201"/>
      <c r="E3316" s="202"/>
      <c r="F3316" s="204" t="s">
        <v>726</v>
      </c>
      <c r="G3316" s="201">
        <v>0</v>
      </c>
      <c r="H3316" s="201">
        <v>3.5</v>
      </c>
      <c r="I3316" s="201">
        <f t="shared" si="244"/>
        <v>0</v>
      </c>
      <c r="J3316" s="197"/>
    </row>
    <row r="3317" spans="1:10" ht="12.75" customHeight="1">
      <c r="A3317" s="201"/>
      <c r="B3317" s="202"/>
      <c r="C3317" s="201"/>
      <c r="D3317" s="201"/>
      <c r="E3317" s="202"/>
      <c r="F3317" s="204" t="s">
        <v>727</v>
      </c>
      <c r="G3317" s="201">
        <v>0</v>
      </c>
      <c r="H3317" s="201">
        <v>0.5</v>
      </c>
      <c r="I3317" s="201">
        <f t="shared" si="244"/>
        <v>0</v>
      </c>
      <c r="J3317" s="197"/>
    </row>
    <row r="3318" spans="1:10" ht="12.75" customHeight="1">
      <c r="A3318" s="285" t="s">
        <v>244</v>
      </c>
      <c r="B3318" s="234"/>
      <c r="C3318" s="234"/>
      <c r="D3318" s="234"/>
      <c r="E3318" s="234"/>
      <c r="F3318" s="234"/>
      <c r="G3318" s="234"/>
      <c r="H3318" s="236"/>
      <c r="I3318" s="206">
        <f>SUM(I3308:I3317)</f>
        <v>0.23180000000000001</v>
      </c>
      <c r="J3318" s="197"/>
    </row>
    <row r="3319" spans="1:10" ht="12.75" customHeight="1">
      <c r="A3319" s="201">
        <f>A3308+1</f>
        <v>26</v>
      </c>
      <c r="B3319" s="202" t="s">
        <v>240</v>
      </c>
      <c r="C3319" s="201" t="s">
        <v>714</v>
      </c>
      <c r="D3319" s="201" t="s">
        <v>735</v>
      </c>
      <c r="E3319" s="202" t="s">
        <v>1230</v>
      </c>
      <c r="F3319" s="203" t="s">
        <v>717</v>
      </c>
      <c r="G3319" s="201">
        <v>0</v>
      </c>
      <c r="H3319" s="201">
        <v>7.5</v>
      </c>
      <c r="I3319" s="201">
        <f t="shared" ref="I3319:I3328" si="245">(G3319*H3319)/100</f>
        <v>0</v>
      </c>
      <c r="J3319" s="197"/>
    </row>
    <row r="3320" spans="1:10" ht="12.75" customHeight="1">
      <c r="A3320" s="201"/>
      <c r="B3320" s="202"/>
      <c r="C3320" s="201"/>
      <c r="D3320" s="201"/>
      <c r="E3320" s="202"/>
      <c r="F3320" s="204" t="s">
        <v>718</v>
      </c>
      <c r="G3320" s="201">
        <v>0</v>
      </c>
      <c r="H3320" s="201">
        <v>0.01</v>
      </c>
      <c r="I3320" s="201">
        <f t="shared" si="245"/>
        <v>0</v>
      </c>
      <c r="J3320" s="197"/>
    </row>
    <row r="3321" spans="1:10" ht="12.75" customHeight="1">
      <c r="A3321" s="201"/>
      <c r="B3321" s="202"/>
      <c r="C3321" s="201"/>
      <c r="D3321" s="201"/>
      <c r="E3321" s="202"/>
      <c r="F3321" s="204" t="s">
        <v>719</v>
      </c>
      <c r="G3321" s="201">
        <v>0</v>
      </c>
      <c r="H3321" s="201">
        <v>7.5</v>
      </c>
      <c r="I3321" s="201">
        <f t="shared" si="245"/>
        <v>0</v>
      </c>
      <c r="J3321" s="197"/>
    </row>
    <row r="3322" spans="1:10" ht="12.75" customHeight="1">
      <c r="A3322" s="201"/>
      <c r="B3322" s="202"/>
      <c r="C3322" s="201"/>
      <c r="D3322" s="201"/>
      <c r="E3322" s="202"/>
      <c r="F3322" s="204" t="s">
        <v>720</v>
      </c>
      <c r="G3322" s="201">
        <v>0</v>
      </c>
      <c r="H3322" s="201">
        <v>0.5</v>
      </c>
      <c r="I3322" s="201">
        <f t="shared" si="245"/>
        <v>0</v>
      </c>
      <c r="J3322" s="197"/>
    </row>
    <row r="3323" spans="1:10" ht="12.75" customHeight="1">
      <c r="A3323" s="201"/>
      <c r="B3323" s="202"/>
      <c r="C3323" s="201"/>
      <c r="D3323" s="201"/>
      <c r="E3323" s="202"/>
      <c r="F3323" s="204" t="s">
        <v>721</v>
      </c>
      <c r="G3323" s="201">
        <v>0</v>
      </c>
      <c r="H3323" s="201">
        <v>0.5</v>
      </c>
      <c r="I3323" s="201">
        <f t="shared" si="245"/>
        <v>0</v>
      </c>
      <c r="J3323" s="197"/>
    </row>
    <row r="3324" spans="1:10" ht="12.75" customHeight="1">
      <c r="A3324" s="201"/>
      <c r="B3324" s="202"/>
      <c r="C3324" s="201"/>
      <c r="D3324" s="201"/>
      <c r="E3324" s="202"/>
      <c r="F3324" s="204" t="s">
        <v>722</v>
      </c>
      <c r="G3324" s="201">
        <v>0</v>
      </c>
      <c r="H3324" s="201">
        <v>0.25</v>
      </c>
      <c r="I3324" s="201">
        <f t="shared" si="245"/>
        <v>0</v>
      </c>
      <c r="J3324" s="197"/>
    </row>
    <row r="3325" spans="1:10" ht="12.75" customHeight="1">
      <c r="A3325" s="201"/>
      <c r="B3325" s="202"/>
      <c r="C3325" s="201"/>
      <c r="D3325" s="201"/>
      <c r="E3325" s="202"/>
      <c r="F3325" s="204" t="s">
        <v>723</v>
      </c>
      <c r="G3325" s="201">
        <v>1435</v>
      </c>
      <c r="H3325" s="201">
        <v>0.01</v>
      </c>
      <c r="I3325" s="201">
        <f t="shared" si="245"/>
        <v>0.14349999999999999</v>
      </c>
      <c r="J3325" s="197"/>
    </row>
    <row r="3326" spans="1:10" ht="12.75" customHeight="1">
      <c r="A3326" s="201"/>
      <c r="B3326" s="202"/>
      <c r="C3326" s="201"/>
      <c r="D3326" s="201"/>
      <c r="E3326" s="202"/>
      <c r="F3326" s="204" t="s">
        <v>725</v>
      </c>
      <c r="G3326" s="201">
        <v>0</v>
      </c>
      <c r="H3326" s="201">
        <v>0.01</v>
      </c>
      <c r="I3326" s="201">
        <f t="shared" si="245"/>
        <v>0</v>
      </c>
      <c r="J3326" s="197"/>
    </row>
    <row r="3327" spans="1:10" ht="12.75" customHeight="1">
      <c r="A3327" s="201"/>
      <c r="B3327" s="202"/>
      <c r="C3327" s="201"/>
      <c r="D3327" s="201"/>
      <c r="E3327" s="202"/>
      <c r="F3327" s="204" t="s">
        <v>726</v>
      </c>
      <c r="G3327" s="201">
        <v>0</v>
      </c>
      <c r="H3327" s="201">
        <v>3.5</v>
      </c>
      <c r="I3327" s="201">
        <f t="shared" si="245"/>
        <v>0</v>
      </c>
      <c r="J3327" s="197"/>
    </row>
    <row r="3328" spans="1:10" ht="12.75" customHeight="1">
      <c r="A3328" s="201"/>
      <c r="B3328" s="202"/>
      <c r="C3328" s="201"/>
      <c r="D3328" s="201"/>
      <c r="E3328" s="202"/>
      <c r="F3328" s="204" t="s">
        <v>727</v>
      </c>
      <c r="G3328" s="201">
        <v>0</v>
      </c>
      <c r="H3328" s="201">
        <v>0.5</v>
      </c>
      <c r="I3328" s="201">
        <f t="shared" si="245"/>
        <v>0</v>
      </c>
      <c r="J3328" s="197"/>
    </row>
    <row r="3329" spans="1:10" ht="12.75" customHeight="1">
      <c r="A3329" s="285" t="s">
        <v>244</v>
      </c>
      <c r="B3329" s="234"/>
      <c r="C3329" s="234"/>
      <c r="D3329" s="234"/>
      <c r="E3329" s="234"/>
      <c r="F3329" s="234"/>
      <c r="G3329" s="234"/>
      <c r="H3329" s="236"/>
      <c r="I3329" s="206">
        <f>SUM(I3319:I3328)</f>
        <v>0.14349999999999999</v>
      </c>
      <c r="J3329" s="197"/>
    </row>
    <row r="3330" spans="1:10" ht="12.75" customHeight="1">
      <c r="A3330" s="201">
        <f>A3319+1</f>
        <v>27</v>
      </c>
      <c r="B3330" s="202" t="s">
        <v>240</v>
      </c>
      <c r="C3330" s="201" t="s">
        <v>714</v>
      </c>
      <c r="D3330" s="201" t="s">
        <v>735</v>
      </c>
      <c r="E3330" s="202" t="s">
        <v>1231</v>
      </c>
      <c r="F3330" s="203" t="s">
        <v>717</v>
      </c>
      <c r="G3330" s="201">
        <v>0</v>
      </c>
      <c r="H3330" s="201">
        <v>7.5</v>
      </c>
      <c r="I3330" s="201">
        <f t="shared" ref="I3330:I3339" si="246">(G3330*H3330)/100</f>
        <v>0</v>
      </c>
      <c r="J3330" s="197"/>
    </row>
    <row r="3331" spans="1:10" ht="12.75" customHeight="1">
      <c r="A3331" s="201"/>
      <c r="B3331" s="202"/>
      <c r="C3331" s="201"/>
      <c r="D3331" s="201"/>
      <c r="E3331" s="202"/>
      <c r="F3331" s="204" t="s">
        <v>718</v>
      </c>
      <c r="G3331" s="201">
        <v>0</v>
      </c>
      <c r="H3331" s="201">
        <v>0.01</v>
      </c>
      <c r="I3331" s="201">
        <f t="shared" si="246"/>
        <v>0</v>
      </c>
      <c r="J3331" s="197"/>
    </row>
    <row r="3332" spans="1:10" ht="12.75" customHeight="1">
      <c r="A3332" s="201"/>
      <c r="B3332" s="202"/>
      <c r="C3332" s="201"/>
      <c r="D3332" s="201"/>
      <c r="E3332" s="202"/>
      <c r="F3332" s="204" t="s">
        <v>719</v>
      </c>
      <c r="G3332" s="201">
        <v>0</v>
      </c>
      <c r="H3332" s="201">
        <v>7.5</v>
      </c>
      <c r="I3332" s="201">
        <f t="shared" si="246"/>
        <v>0</v>
      </c>
      <c r="J3332" s="197"/>
    </row>
    <row r="3333" spans="1:10" ht="12.75" customHeight="1">
      <c r="A3333" s="201"/>
      <c r="B3333" s="202"/>
      <c r="C3333" s="201"/>
      <c r="D3333" s="201"/>
      <c r="E3333" s="202"/>
      <c r="F3333" s="204" t="s">
        <v>720</v>
      </c>
      <c r="G3333" s="201">
        <v>0</v>
      </c>
      <c r="H3333" s="201">
        <v>0.5</v>
      </c>
      <c r="I3333" s="201">
        <f t="shared" si="246"/>
        <v>0</v>
      </c>
      <c r="J3333" s="197"/>
    </row>
    <row r="3334" spans="1:10" ht="12.75" customHeight="1">
      <c r="A3334" s="201"/>
      <c r="B3334" s="202"/>
      <c r="C3334" s="201"/>
      <c r="D3334" s="201"/>
      <c r="E3334" s="202"/>
      <c r="F3334" s="204" t="s">
        <v>721</v>
      </c>
      <c r="G3334" s="201">
        <v>0</v>
      </c>
      <c r="H3334" s="201">
        <v>0.5</v>
      </c>
      <c r="I3334" s="201">
        <f t="shared" si="246"/>
        <v>0</v>
      </c>
      <c r="J3334" s="197"/>
    </row>
    <row r="3335" spans="1:10" ht="12.75" customHeight="1">
      <c r="A3335" s="201"/>
      <c r="B3335" s="202"/>
      <c r="C3335" s="201"/>
      <c r="D3335" s="201"/>
      <c r="E3335" s="202"/>
      <c r="F3335" s="204" t="s">
        <v>722</v>
      </c>
      <c r="G3335" s="201">
        <v>0</v>
      </c>
      <c r="H3335" s="201">
        <v>0.25</v>
      </c>
      <c r="I3335" s="201">
        <f t="shared" si="246"/>
        <v>0</v>
      </c>
      <c r="J3335" s="197"/>
    </row>
    <row r="3336" spans="1:10" ht="12.75" customHeight="1">
      <c r="A3336" s="201"/>
      <c r="B3336" s="202"/>
      <c r="C3336" s="201"/>
      <c r="D3336" s="201"/>
      <c r="E3336" s="202"/>
      <c r="F3336" s="204" t="s">
        <v>723</v>
      </c>
      <c r="G3336" s="201">
        <v>2385</v>
      </c>
      <c r="H3336" s="201">
        <v>0.01</v>
      </c>
      <c r="I3336" s="201">
        <f t="shared" si="246"/>
        <v>0.23850000000000002</v>
      </c>
      <c r="J3336" s="197"/>
    </row>
    <row r="3337" spans="1:10" ht="12.75" customHeight="1">
      <c r="A3337" s="201"/>
      <c r="B3337" s="202"/>
      <c r="C3337" s="201"/>
      <c r="D3337" s="201"/>
      <c r="E3337" s="202"/>
      <c r="F3337" s="204" t="s">
        <v>725</v>
      </c>
      <c r="G3337" s="201">
        <v>0</v>
      </c>
      <c r="H3337" s="201">
        <v>0.01</v>
      </c>
      <c r="I3337" s="201">
        <f t="shared" si="246"/>
        <v>0</v>
      </c>
      <c r="J3337" s="197"/>
    </row>
    <row r="3338" spans="1:10" ht="12.75" customHeight="1">
      <c r="A3338" s="201"/>
      <c r="B3338" s="202"/>
      <c r="C3338" s="201"/>
      <c r="D3338" s="201"/>
      <c r="E3338" s="202"/>
      <c r="F3338" s="204" t="s">
        <v>726</v>
      </c>
      <c r="G3338" s="201">
        <v>0</v>
      </c>
      <c r="H3338" s="201">
        <v>3.5</v>
      </c>
      <c r="I3338" s="201">
        <f t="shared" si="246"/>
        <v>0</v>
      </c>
      <c r="J3338" s="197"/>
    </row>
    <row r="3339" spans="1:10" ht="12.75" customHeight="1">
      <c r="A3339" s="201"/>
      <c r="B3339" s="202"/>
      <c r="C3339" s="201"/>
      <c r="D3339" s="201"/>
      <c r="E3339" s="202"/>
      <c r="F3339" s="204" t="s">
        <v>727</v>
      </c>
      <c r="G3339" s="201">
        <v>0</v>
      </c>
      <c r="H3339" s="201">
        <v>0.5</v>
      </c>
      <c r="I3339" s="201">
        <f t="shared" si="246"/>
        <v>0</v>
      </c>
      <c r="J3339" s="197"/>
    </row>
    <row r="3340" spans="1:10" ht="12.75" customHeight="1">
      <c r="A3340" s="285" t="s">
        <v>244</v>
      </c>
      <c r="B3340" s="234"/>
      <c r="C3340" s="234"/>
      <c r="D3340" s="234"/>
      <c r="E3340" s="234"/>
      <c r="F3340" s="234"/>
      <c r="G3340" s="234"/>
      <c r="H3340" s="236"/>
      <c r="I3340" s="206">
        <f>SUM(I3330:I3339)</f>
        <v>0.23850000000000002</v>
      </c>
      <c r="J3340" s="197"/>
    </row>
    <row r="3341" spans="1:10" ht="12.75" customHeight="1">
      <c r="A3341" s="206" t="s">
        <v>244</v>
      </c>
      <c r="B3341" s="206"/>
      <c r="C3341" s="206"/>
      <c r="D3341" s="206"/>
      <c r="E3341" s="206"/>
      <c r="F3341" s="208"/>
      <c r="G3341" s="206"/>
      <c r="H3341" s="206"/>
      <c r="I3341" s="212">
        <f>I3340+I3329+I3318+I3307+I3296+I3285+I3274+I3263+I3252+I3241+I3230+I3219+I3208+I3197+I3186+I3175+I3164+I3153+I3142+I3131+I3120+I3109+I3098+I3087+I3076+I3065+I3054</f>
        <v>5.2800000000000011</v>
      </c>
      <c r="J3341" s="197"/>
    </row>
    <row r="3342" spans="1:10" ht="12.75" customHeight="1">
      <c r="A3342" s="201"/>
      <c r="B3342" s="201"/>
      <c r="C3342" s="201"/>
      <c r="D3342" s="201"/>
      <c r="E3342" s="202"/>
      <c r="F3342" s="203"/>
      <c r="G3342" s="201"/>
      <c r="H3342" s="201"/>
      <c r="I3342" s="201"/>
      <c r="J3342" s="197"/>
    </row>
    <row r="3343" spans="1:10" ht="12.75" customHeight="1">
      <c r="A3343" s="293" t="s">
        <v>736</v>
      </c>
      <c r="B3343" s="234"/>
      <c r="C3343" s="234"/>
      <c r="D3343" s="234"/>
      <c r="E3343" s="234"/>
      <c r="F3343" s="234"/>
      <c r="G3343" s="234"/>
      <c r="H3343" s="234"/>
      <c r="I3343" s="234"/>
      <c r="J3343" s="236"/>
    </row>
    <row r="3344" spans="1:10" ht="12.75" customHeight="1">
      <c r="A3344" s="292" t="s">
        <v>342</v>
      </c>
      <c r="B3344" s="292" t="s">
        <v>343</v>
      </c>
      <c r="C3344" s="292" t="s">
        <v>344</v>
      </c>
      <c r="D3344" s="292" t="s">
        <v>345</v>
      </c>
      <c r="E3344" s="292" t="s">
        <v>6</v>
      </c>
      <c r="F3344" s="294" t="s">
        <v>346</v>
      </c>
      <c r="G3344" s="292" t="s">
        <v>347</v>
      </c>
      <c r="H3344" s="292" t="s">
        <v>348</v>
      </c>
      <c r="I3344" s="213" t="s">
        <v>465</v>
      </c>
      <c r="J3344" s="292" t="s">
        <v>1232</v>
      </c>
    </row>
    <row r="3345" spans="1:10" ht="12.75" customHeight="1">
      <c r="A3345" s="228"/>
      <c r="B3345" s="228"/>
      <c r="C3345" s="228"/>
      <c r="D3345" s="228"/>
      <c r="E3345" s="228"/>
      <c r="F3345" s="228"/>
      <c r="G3345" s="228"/>
      <c r="H3345" s="228"/>
      <c r="I3345" s="214" t="s">
        <v>466</v>
      </c>
      <c r="J3345" s="228"/>
    </row>
    <row r="3346" spans="1:10" ht="12.75" customHeight="1">
      <c r="A3346" s="288">
        <v>1</v>
      </c>
      <c r="B3346" s="288" t="s">
        <v>1233</v>
      </c>
      <c r="C3346" s="288" t="s">
        <v>737</v>
      </c>
      <c r="D3346" s="288" t="s">
        <v>737</v>
      </c>
      <c r="E3346" s="289" t="s">
        <v>1234</v>
      </c>
      <c r="F3346" s="290" t="s">
        <v>1235</v>
      </c>
      <c r="G3346" s="201" t="s">
        <v>717</v>
      </c>
      <c r="H3346" s="215">
        <v>0</v>
      </c>
      <c r="I3346" s="216">
        <v>7.5</v>
      </c>
      <c r="J3346" s="217">
        <f t="shared" ref="J3346:J3639" si="247">I3346*H3346/100</f>
        <v>0</v>
      </c>
    </row>
    <row r="3347" spans="1:10" ht="12.75" customHeight="1">
      <c r="A3347" s="227"/>
      <c r="B3347" s="227"/>
      <c r="C3347" s="227"/>
      <c r="D3347" s="227"/>
      <c r="E3347" s="227"/>
      <c r="F3347" s="227"/>
      <c r="G3347" s="202" t="s">
        <v>718</v>
      </c>
      <c r="H3347" s="215">
        <v>2</v>
      </c>
      <c r="I3347" s="216">
        <v>0.01</v>
      </c>
      <c r="J3347" s="217">
        <f t="shared" si="247"/>
        <v>2.0000000000000001E-4</v>
      </c>
    </row>
    <row r="3348" spans="1:10" ht="12.75" customHeight="1">
      <c r="A3348" s="227"/>
      <c r="B3348" s="227"/>
      <c r="C3348" s="227"/>
      <c r="D3348" s="227"/>
      <c r="E3348" s="227"/>
      <c r="F3348" s="227"/>
      <c r="G3348" s="202" t="s">
        <v>719</v>
      </c>
      <c r="H3348" s="215">
        <v>0</v>
      </c>
      <c r="I3348" s="216">
        <v>7.5</v>
      </c>
      <c r="J3348" s="217">
        <f t="shared" si="247"/>
        <v>0</v>
      </c>
    </row>
    <row r="3349" spans="1:10" ht="12.75" customHeight="1">
      <c r="A3349" s="227"/>
      <c r="B3349" s="227"/>
      <c r="C3349" s="227"/>
      <c r="D3349" s="227"/>
      <c r="E3349" s="227"/>
      <c r="F3349" s="227"/>
      <c r="G3349" s="202" t="s">
        <v>720</v>
      </c>
      <c r="H3349" s="215">
        <v>0</v>
      </c>
      <c r="I3349" s="216">
        <v>0.5</v>
      </c>
      <c r="J3349" s="217">
        <f t="shared" si="247"/>
        <v>0</v>
      </c>
    </row>
    <row r="3350" spans="1:10" ht="12.75" customHeight="1">
      <c r="A3350" s="227"/>
      <c r="B3350" s="228"/>
      <c r="C3350" s="228"/>
      <c r="D3350" s="228"/>
      <c r="E3350" s="228"/>
      <c r="F3350" s="228"/>
      <c r="G3350" s="202" t="s">
        <v>721</v>
      </c>
      <c r="H3350" s="215">
        <v>0</v>
      </c>
      <c r="I3350" s="216">
        <v>0.5</v>
      </c>
      <c r="J3350" s="217">
        <f t="shared" si="247"/>
        <v>0</v>
      </c>
    </row>
    <row r="3351" spans="1:10" ht="12.75" customHeight="1">
      <c r="A3351" s="227"/>
      <c r="B3351" s="218"/>
      <c r="C3351" s="218"/>
      <c r="D3351" s="218"/>
      <c r="E3351" s="219"/>
      <c r="F3351" s="220"/>
      <c r="G3351" s="202" t="s">
        <v>722</v>
      </c>
      <c r="H3351" s="215">
        <v>1</v>
      </c>
      <c r="I3351" s="216">
        <v>0.25</v>
      </c>
      <c r="J3351" s="217">
        <f t="shared" si="247"/>
        <v>2.5000000000000001E-3</v>
      </c>
    </row>
    <row r="3352" spans="1:10" ht="12.75" customHeight="1">
      <c r="A3352" s="228"/>
      <c r="B3352" s="218"/>
      <c r="C3352" s="218"/>
      <c r="D3352" s="218"/>
      <c r="E3352" s="219"/>
      <c r="F3352" s="220"/>
      <c r="G3352" s="202" t="s">
        <v>723</v>
      </c>
      <c r="H3352" s="215">
        <v>3600</v>
      </c>
      <c r="I3352" s="216">
        <v>0.01</v>
      </c>
      <c r="J3352" s="217">
        <f t="shared" si="247"/>
        <v>0.36</v>
      </c>
    </row>
    <row r="3353" spans="1:10" ht="12.75" customHeight="1">
      <c r="A3353" s="288">
        <v>2</v>
      </c>
      <c r="B3353" s="288" t="s">
        <v>1233</v>
      </c>
      <c r="C3353" s="288" t="s">
        <v>737</v>
      </c>
      <c r="D3353" s="288" t="s">
        <v>737</v>
      </c>
      <c r="E3353" s="289" t="s">
        <v>1234</v>
      </c>
      <c r="F3353" s="290" t="s">
        <v>1236</v>
      </c>
      <c r="G3353" s="201" t="s">
        <v>717</v>
      </c>
      <c r="H3353" s="215">
        <v>0</v>
      </c>
      <c r="I3353" s="216">
        <v>7.5</v>
      </c>
      <c r="J3353" s="217">
        <f t="shared" si="247"/>
        <v>0</v>
      </c>
    </row>
    <row r="3354" spans="1:10" ht="12.75" customHeight="1">
      <c r="A3354" s="227"/>
      <c r="B3354" s="227"/>
      <c r="C3354" s="227"/>
      <c r="D3354" s="227"/>
      <c r="E3354" s="227"/>
      <c r="F3354" s="227"/>
      <c r="G3354" s="202" t="s">
        <v>718</v>
      </c>
      <c r="H3354" s="215">
        <v>2</v>
      </c>
      <c r="I3354" s="216">
        <v>0.01</v>
      </c>
      <c r="J3354" s="217">
        <f t="shared" si="247"/>
        <v>2.0000000000000001E-4</v>
      </c>
    </row>
    <row r="3355" spans="1:10" ht="12.75" customHeight="1">
      <c r="A3355" s="227"/>
      <c r="B3355" s="227"/>
      <c r="C3355" s="227"/>
      <c r="D3355" s="227"/>
      <c r="E3355" s="227"/>
      <c r="F3355" s="227"/>
      <c r="G3355" s="202" t="s">
        <v>719</v>
      </c>
      <c r="H3355" s="215">
        <v>1</v>
      </c>
      <c r="I3355" s="216">
        <v>7.5</v>
      </c>
      <c r="J3355" s="217">
        <f t="shared" si="247"/>
        <v>7.4999999999999997E-2</v>
      </c>
    </row>
    <row r="3356" spans="1:10" ht="12.75" customHeight="1">
      <c r="A3356" s="227"/>
      <c r="B3356" s="227"/>
      <c r="C3356" s="227"/>
      <c r="D3356" s="227"/>
      <c r="E3356" s="227"/>
      <c r="F3356" s="227"/>
      <c r="G3356" s="202" t="s">
        <v>720</v>
      </c>
      <c r="H3356" s="215">
        <v>0</v>
      </c>
      <c r="I3356" s="216">
        <v>0.5</v>
      </c>
      <c r="J3356" s="217">
        <f t="shared" si="247"/>
        <v>0</v>
      </c>
    </row>
    <row r="3357" spans="1:10" ht="12.75" customHeight="1">
      <c r="A3357" s="227"/>
      <c r="B3357" s="228"/>
      <c r="C3357" s="228"/>
      <c r="D3357" s="228"/>
      <c r="E3357" s="228"/>
      <c r="F3357" s="228"/>
      <c r="G3357" s="202" t="s">
        <v>721</v>
      </c>
      <c r="H3357" s="215">
        <v>0</v>
      </c>
      <c r="I3357" s="216">
        <v>0.5</v>
      </c>
      <c r="J3357" s="217">
        <f t="shared" si="247"/>
        <v>0</v>
      </c>
    </row>
    <row r="3358" spans="1:10" ht="12.75" customHeight="1">
      <c r="A3358" s="227"/>
      <c r="B3358" s="218"/>
      <c r="C3358" s="218"/>
      <c r="D3358" s="218"/>
      <c r="E3358" s="219"/>
      <c r="F3358" s="220"/>
      <c r="G3358" s="202" t="s">
        <v>722</v>
      </c>
      <c r="H3358" s="215">
        <v>0</v>
      </c>
      <c r="I3358" s="216">
        <v>0.25</v>
      </c>
      <c r="J3358" s="217">
        <f t="shared" si="247"/>
        <v>0</v>
      </c>
    </row>
    <row r="3359" spans="1:10" ht="12.75" customHeight="1">
      <c r="A3359" s="228"/>
      <c r="B3359" s="218"/>
      <c r="C3359" s="218"/>
      <c r="D3359" s="218"/>
      <c r="E3359" s="219"/>
      <c r="F3359" s="220"/>
      <c r="G3359" s="202" t="s">
        <v>723</v>
      </c>
      <c r="H3359" s="215">
        <f>1050+1800+260</f>
        <v>3110</v>
      </c>
      <c r="I3359" s="216">
        <v>0.01</v>
      </c>
      <c r="J3359" s="217">
        <f t="shared" si="247"/>
        <v>0.311</v>
      </c>
    </row>
    <row r="3360" spans="1:10" ht="12.75" customHeight="1">
      <c r="A3360" s="288">
        <v>3</v>
      </c>
      <c r="B3360" s="288" t="s">
        <v>1233</v>
      </c>
      <c r="C3360" s="288" t="s">
        <v>737</v>
      </c>
      <c r="D3360" s="288" t="s">
        <v>737</v>
      </c>
      <c r="E3360" s="289" t="s">
        <v>1234</v>
      </c>
      <c r="F3360" s="290" t="s">
        <v>1237</v>
      </c>
      <c r="G3360" s="201" t="s">
        <v>717</v>
      </c>
      <c r="H3360" s="215">
        <v>0</v>
      </c>
      <c r="I3360" s="216">
        <v>7.5</v>
      </c>
      <c r="J3360" s="217">
        <f t="shared" si="247"/>
        <v>0</v>
      </c>
    </row>
    <row r="3361" spans="1:10" ht="12.75" customHeight="1">
      <c r="A3361" s="227"/>
      <c r="B3361" s="227"/>
      <c r="C3361" s="227"/>
      <c r="D3361" s="227"/>
      <c r="E3361" s="227"/>
      <c r="F3361" s="227"/>
      <c r="G3361" s="202" t="s">
        <v>718</v>
      </c>
      <c r="H3361" s="215">
        <v>1</v>
      </c>
      <c r="I3361" s="216">
        <v>0.01</v>
      </c>
      <c r="J3361" s="217">
        <f t="shared" si="247"/>
        <v>1E-4</v>
      </c>
    </row>
    <row r="3362" spans="1:10" ht="12.75" customHeight="1">
      <c r="A3362" s="227"/>
      <c r="B3362" s="227"/>
      <c r="C3362" s="227"/>
      <c r="D3362" s="227"/>
      <c r="E3362" s="227"/>
      <c r="F3362" s="227"/>
      <c r="G3362" s="202" t="s">
        <v>719</v>
      </c>
      <c r="H3362" s="215">
        <v>0</v>
      </c>
      <c r="I3362" s="216">
        <v>7.5</v>
      </c>
      <c r="J3362" s="217">
        <f t="shared" si="247"/>
        <v>0</v>
      </c>
    </row>
    <row r="3363" spans="1:10" ht="12.75" customHeight="1">
      <c r="A3363" s="227"/>
      <c r="B3363" s="227"/>
      <c r="C3363" s="227"/>
      <c r="D3363" s="227"/>
      <c r="E3363" s="227"/>
      <c r="F3363" s="227"/>
      <c r="G3363" s="202" t="s">
        <v>720</v>
      </c>
      <c r="H3363" s="215">
        <v>0</v>
      </c>
      <c r="I3363" s="216">
        <v>0.5</v>
      </c>
      <c r="J3363" s="217">
        <f t="shared" si="247"/>
        <v>0</v>
      </c>
    </row>
    <row r="3364" spans="1:10" ht="12.75" customHeight="1">
      <c r="A3364" s="227"/>
      <c r="B3364" s="228"/>
      <c r="C3364" s="228"/>
      <c r="D3364" s="228"/>
      <c r="E3364" s="228"/>
      <c r="F3364" s="228"/>
      <c r="G3364" s="202" t="s">
        <v>721</v>
      </c>
      <c r="H3364" s="215">
        <v>0</v>
      </c>
      <c r="I3364" s="216">
        <v>0.5</v>
      </c>
      <c r="J3364" s="217">
        <f t="shared" si="247"/>
        <v>0</v>
      </c>
    </row>
    <row r="3365" spans="1:10" ht="12.75" customHeight="1">
      <c r="A3365" s="227"/>
      <c r="B3365" s="218"/>
      <c r="C3365" s="218"/>
      <c r="D3365" s="218"/>
      <c r="E3365" s="219"/>
      <c r="F3365" s="220"/>
      <c r="G3365" s="202" t="s">
        <v>722</v>
      </c>
      <c r="H3365" s="215">
        <v>0</v>
      </c>
      <c r="I3365" s="216">
        <v>0.25</v>
      </c>
      <c r="J3365" s="217">
        <f t="shared" si="247"/>
        <v>0</v>
      </c>
    </row>
    <row r="3366" spans="1:10" ht="12.75" customHeight="1">
      <c r="A3366" s="228"/>
      <c r="B3366" s="218"/>
      <c r="C3366" s="218"/>
      <c r="D3366" s="218"/>
      <c r="E3366" s="219"/>
      <c r="F3366" s="220"/>
      <c r="G3366" s="202" t="s">
        <v>723</v>
      </c>
      <c r="H3366" s="215">
        <v>3450</v>
      </c>
      <c r="I3366" s="216">
        <v>0.01</v>
      </c>
      <c r="J3366" s="217">
        <f t="shared" si="247"/>
        <v>0.34499999999999997</v>
      </c>
    </row>
    <row r="3367" spans="1:10" ht="12.75" customHeight="1">
      <c r="A3367" s="288">
        <v>4</v>
      </c>
      <c r="B3367" s="288" t="s">
        <v>1233</v>
      </c>
      <c r="C3367" s="288" t="s">
        <v>737</v>
      </c>
      <c r="D3367" s="288" t="s">
        <v>737</v>
      </c>
      <c r="E3367" s="289" t="s">
        <v>1234</v>
      </c>
      <c r="F3367" s="290" t="s">
        <v>1238</v>
      </c>
      <c r="G3367" s="201" t="s">
        <v>717</v>
      </c>
      <c r="H3367" s="215">
        <v>0</v>
      </c>
      <c r="I3367" s="216">
        <v>7.5</v>
      </c>
      <c r="J3367" s="217">
        <f t="shared" si="247"/>
        <v>0</v>
      </c>
    </row>
    <row r="3368" spans="1:10" ht="12.75" customHeight="1">
      <c r="A3368" s="227"/>
      <c r="B3368" s="227"/>
      <c r="C3368" s="227"/>
      <c r="D3368" s="227"/>
      <c r="E3368" s="227"/>
      <c r="F3368" s="227"/>
      <c r="G3368" s="202" t="s">
        <v>718</v>
      </c>
      <c r="H3368" s="215">
        <v>1</v>
      </c>
      <c r="I3368" s="216">
        <v>0.01</v>
      </c>
      <c r="J3368" s="217">
        <f t="shared" si="247"/>
        <v>1E-4</v>
      </c>
    </row>
    <row r="3369" spans="1:10" ht="12.75" customHeight="1">
      <c r="A3369" s="227"/>
      <c r="B3369" s="227"/>
      <c r="C3369" s="227"/>
      <c r="D3369" s="227"/>
      <c r="E3369" s="227"/>
      <c r="F3369" s="227"/>
      <c r="G3369" s="202" t="s">
        <v>719</v>
      </c>
      <c r="H3369" s="215">
        <v>0</v>
      </c>
      <c r="I3369" s="216">
        <v>7.5</v>
      </c>
      <c r="J3369" s="217">
        <f t="shared" si="247"/>
        <v>0</v>
      </c>
    </row>
    <row r="3370" spans="1:10" ht="12.75" customHeight="1">
      <c r="A3370" s="227"/>
      <c r="B3370" s="227"/>
      <c r="C3370" s="227"/>
      <c r="D3370" s="227"/>
      <c r="E3370" s="227"/>
      <c r="F3370" s="227"/>
      <c r="G3370" s="202" t="s">
        <v>720</v>
      </c>
      <c r="H3370" s="215">
        <v>0</v>
      </c>
      <c r="I3370" s="216">
        <v>0.5</v>
      </c>
      <c r="J3370" s="217">
        <f t="shared" si="247"/>
        <v>0</v>
      </c>
    </row>
    <row r="3371" spans="1:10" ht="12.75" customHeight="1">
      <c r="A3371" s="227"/>
      <c r="B3371" s="228"/>
      <c r="C3371" s="228"/>
      <c r="D3371" s="228"/>
      <c r="E3371" s="228"/>
      <c r="F3371" s="228"/>
      <c r="G3371" s="202" t="s">
        <v>721</v>
      </c>
      <c r="H3371" s="215">
        <v>0</v>
      </c>
      <c r="I3371" s="216">
        <v>0.5</v>
      </c>
      <c r="J3371" s="217">
        <f t="shared" si="247"/>
        <v>0</v>
      </c>
    </row>
    <row r="3372" spans="1:10" ht="12.75" customHeight="1">
      <c r="A3372" s="227"/>
      <c r="B3372" s="218"/>
      <c r="C3372" s="218"/>
      <c r="D3372" s="218"/>
      <c r="E3372" s="219"/>
      <c r="F3372" s="220"/>
      <c r="G3372" s="202" t="s">
        <v>722</v>
      </c>
      <c r="H3372" s="215">
        <v>0</v>
      </c>
      <c r="I3372" s="216">
        <v>0.25</v>
      </c>
      <c r="J3372" s="217">
        <f t="shared" si="247"/>
        <v>0</v>
      </c>
    </row>
    <row r="3373" spans="1:10" ht="12.75" customHeight="1">
      <c r="A3373" s="228"/>
      <c r="B3373" s="218"/>
      <c r="C3373" s="218"/>
      <c r="D3373" s="218"/>
      <c r="E3373" s="219"/>
      <c r="F3373" s="220"/>
      <c r="G3373" s="202" t="s">
        <v>723</v>
      </c>
      <c r="H3373" s="215">
        <v>3540</v>
      </c>
      <c r="I3373" s="216">
        <v>0.01</v>
      </c>
      <c r="J3373" s="217">
        <f t="shared" si="247"/>
        <v>0.35399999999999998</v>
      </c>
    </row>
    <row r="3374" spans="1:10" ht="12.75" customHeight="1">
      <c r="A3374" s="288">
        <v>5</v>
      </c>
      <c r="B3374" s="288" t="s">
        <v>1233</v>
      </c>
      <c r="C3374" s="288" t="s">
        <v>737</v>
      </c>
      <c r="D3374" s="288" t="s">
        <v>737</v>
      </c>
      <c r="E3374" s="289" t="s">
        <v>1234</v>
      </c>
      <c r="F3374" s="290" t="s">
        <v>1239</v>
      </c>
      <c r="G3374" s="201" t="s">
        <v>717</v>
      </c>
      <c r="H3374" s="215">
        <v>0</v>
      </c>
      <c r="I3374" s="216">
        <v>7.5</v>
      </c>
      <c r="J3374" s="217">
        <f t="shared" si="247"/>
        <v>0</v>
      </c>
    </row>
    <row r="3375" spans="1:10" ht="12.75" customHeight="1">
      <c r="A3375" s="227"/>
      <c r="B3375" s="227"/>
      <c r="C3375" s="227"/>
      <c r="D3375" s="227"/>
      <c r="E3375" s="227"/>
      <c r="F3375" s="227"/>
      <c r="G3375" s="202" t="s">
        <v>718</v>
      </c>
      <c r="H3375" s="215">
        <v>1</v>
      </c>
      <c r="I3375" s="216">
        <v>0.01</v>
      </c>
      <c r="J3375" s="217">
        <f t="shared" si="247"/>
        <v>1E-4</v>
      </c>
    </row>
    <row r="3376" spans="1:10" ht="12.75" customHeight="1">
      <c r="A3376" s="227"/>
      <c r="B3376" s="227"/>
      <c r="C3376" s="227"/>
      <c r="D3376" s="227"/>
      <c r="E3376" s="227"/>
      <c r="F3376" s="227"/>
      <c r="G3376" s="202" t="s">
        <v>719</v>
      </c>
      <c r="H3376" s="215">
        <v>0</v>
      </c>
      <c r="I3376" s="216">
        <v>7.5</v>
      </c>
      <c r="J3376" s="217">
        <f t="shared" si="247"/>
        <v>0</v>
      </c>
    </row>
    <row r="3377" spans="1:10" ht="12.75" customHeight="1">
      <c r="A3377" s="227"/>
      <c r="B3377" s="227"/>
      <c r="C3377" s="227"/>
      <c r="D3377" s="227"/>
      <c r="E3377" s="227"/>
      <c r="F3377" s="227"/>
      <c r="G3377" s="202" t="s">
        <v>720</v>
      </c>
      <c r="H3377" s="215">
        <v>0</v>
      </c>
      <c r="I3377" s="216">
        <v>0.5</v>
      </c>
      <c r="J3377" s="217">
        <f t="shared" si="247"/>
        <v>0</v>
      </c>
    </row>
    <row r="3378" spans="1:10" ht="12.75" customHeight="1">
      <c r="A3378" s="227"/>
      <c r="B3378" s="228"/>
      <c r="C3378" s="228"/>
      <c r="D3378" s="228"/>
      <c r="E3378" s="228"/>
      <c r="F3378" s="228"/>
      <c r="G3378" s="202" t="s">
        <v>721</v>
      </c>
      <c r="H3378" s="215">
        <v>0</v>
      </c>
      <c r="I3378" s="216">
        <v>0.5</v>
      </c>
      <c r="J3378" s="217">
        <f t="shared" si="247"/>
        <v>0</v>
      </c>
    </row>
    <row r="3379" spans="1:10" ht="12.75" customHeight="1">
      <c r="A3379" s="227"/>
      <c r="B3379" s="218"/>
      <c r="C3379" s="218"/>
      <c r="D3379" s="218"/>
      <c r="E3379" s="219"/>
      <c r="F3379" s="220"/>
      <c r="G3379" s="202" t="s">
        <v>722</v>
      </c>
      <c r="H3379" s="215">
        <v>0</v>
      </c>
      <c r="I3379" s="216">
        <v>0.25</v>
      </c>
      <c r="J3379" s="217">
        <f t="shared" si="247"/>
        <v>0</v>
      </c>
    </row>
    <row r="3380" spans="1:10" ht="12.75" customHeight="1">
      <c r="A3380" s="228"/>
      <c r="B3380" s="218"/>
      <c r="C3380" s="218"/>
      <c r="D3380" s="218"/>
      <c r="E3380" s="219"/>
      <c r="F3380" s="220"/>
      <c r="G3380" s="202" t="s">
        <v>723</v>
      </c>
      <c r="H3380" s="215">
        <v>4560</v>
      </c>
      <c r="I3380" s="216">
        <v>0.01</v>
      </c>
      <c r="J3380" s="217">
        <f t="shared" si="247"/>
        <v>0.45600000000000002</v>
      </c>
    </row>
    <row r="3381" spans="1:10" ht="12.75" customHeight="1">
      <c r="A3381" s="288">
        <v>6</v>
      </c>
      <c r="B3381" s="288" t="s">
        <v>1233</v>
      </c>
      <c r="C3381" s="288" t="s">
        <v>737</v>
      </c>
      <c r="D3381" s="288" t="s">
        <v>737</v>
      </c>
      <c r="E3381" s="289" t="s">
        <v>1234</v>
      </c>
      <c r="F3381" s="290" t="s">
        <v>1240</v>
      </c>
      <c r="G3381" s="201" t="s">
        <v>717</v>
      </c>
      <c r="H3381" s="215">
        <v>0</v>
      </c>
      <c r="I3381" s="216">
        <v>7.5</v>
      </c>
      <c r="J3381" s="217">
        <f t="shared" si="247"/>
        <v>0</v>
      </c>
    </row>
    <row r="3382" spans="1:10" ht="12.75" customHeight="1">
      <c r="A3382" s="227"/>
      <c r="B3382" s="227"/>
      <c r="C3382" s="227"/>
      <c r="D3382" s="227"/>
      <c r="E3382" s="227"/>
      <c r="F3382" s="227"/>
      <c r="G3382" s="202" t="s">
        <v>718</v>
      </c>
      <c r="H3382" s="215">
        <v>2</v>
      </c>
      <c r="I3382" s="216">
        <v>0.01</v>
      </c>
      <c r="J3382" s="217">
        <f t="shared" si="247"/>
        <v>2.0000000000000001E-4</v>
      </c>
    </row>
    <row r="3383" spans="1:10" ht="12.75" customHeight="1">
      <c r="A3383" s="227"/>
      <c r="B3383" s="227"/>
      <c r="C3383" s="227"/>
      <c r="D3383" s="227"/>
      <c r="E3383" s="227"/>
      <c r="F3383" s="227"/>
      <c r="G3383" s="202" t="s">
        <v>719</v>
      </c>
      <c r="H3383" s="215">
        <v>0</v>
      </c>
      <c r="I3383" s="216">
        <v>7.5</v>
      </c>
      <c r="J3383" s="217">
        <f t="shared" si="247"/>
        <v>0</v>
      </c>
    </row>
    <row r="3384" spans="1:10" ht="12.75" customHeight="1">
      <c r="A3384" s="227"/>
      <c r="B3384" s="227"/>
      <c r="C3384" s="227"/>
      <c r="D3384" s="227"/>
      <c r="E3384" s="227"/>
      <c r="F3384" s="227"/>
      <c r="G3384" s="202" t="s">
        <v>720</v>
      </c>
      <c r="H3384" s="215">
        <v>0</v>
      </c>
      <c r="I3384" s="216">
        <v>0.5</v>
      </c>
      <c r="J3384" s="217">
        <f t="shared" si="247"/>
        <v>0</v>
      </c>
    </row>
    <row r="3385" spans="1:10" ht="12.75" customHeight="1">
      <c r="A3385" s="227"/>
      <c r="B3385" s="228"/>
      <c r="C3385" s="228"/>
      <c r="D3385" s="228"/>
      <c r="E3385" s="228"/>
      <c r="F3385" s="228"/>
      <c r="G3385" s="202" t="s">
        <v>721</v>
      </c>
      <c r="H3385" s="215">
        <v>0</v>
      </c>
      <c r="I3385" s="216">
        <v>0.5</v>
      </c>
      <c r="J3385" s="217">
        <f t="shared" si="247"/>
        <v>0</v>
      </c>
    </row>
    <row r="3386" spans="1:10" ht="12.75" customHeight="1">
      <c r="A3386" s="227"/>
      <c r="B3386" s="218"/>
      <c r="C3386" s="218"/>
      <c r="D3386" s="218"/>
      <c r="E3386" s="219"/>
      <c r="F3386" s="220"/>
      <c r="G3386" s="202" t="s">
        <v>722</v>
      </c>
      <c r="H3386" s="215">
        <v>0</v>
      </c>
      <c r="I3386" s="216">
        <v>0.25</v>
      </c>
      <c r="J3386" s="217">
        <f t="shared" si="247"/>
        <v>0</v>
      </c>
    </row>
    <row r="3387" spans="1:10" ht="12.75" customHeight="1">
      <c r="A3387" s="228"/>
      <c r="B3387" s="218"/>
      <c r="C3387" s="218"/>
      <c r="D3387" s="218"/>
      <c r="E3387" s="219"/>
      <c r="F3387" s="220"/>
      <c r="G3387" s="202" t="s">
        <v>723</v>
      </c>
      <c r="H3387" s="215">
        <v>4550</v>
      </c>
      <c r="I3387" s="216">
        <v>0.01</v>
      </c>
      <c r="J3387" s="217">
        <f t="shared" si="247"/>
        <v>0.45500000000000002</v>
      </c>
    </row>
    <row r="3388" spans="1:10" ht="12.75" customHeight="1">
      <c r="A3388" s="288">
        <v>7</v>
      </c>
      <c r="B3388" s="288" t="s">
        <v>1233</v>
      </c>
      <c r="C3388" s="288" t="s">
        <v>737</v>
      </c>
      <c r="D3388" s="288" t="s">
        <v>737</v>
      </c>
      <c r="E3388" s="289" t="s">
        <v>1234</v>
      </c>
      <c r="F3388" s="291" t="s">
        <v>1241</v>
      </c>
      <c r="G3388" s="201" t="s">
        <v>717</v>
      </c>
      <c r="H3388" s="215">
        <v>0</v>
      </c>
      <c r="I3388" s="216">
        <v>7.5</v>
      </c>
      <c r="J3388" s="217">
        <f t="shared" si="247"/>
        <v>0</v>
      </c>
    </row>
    <row r="3389" spans="1:10" ht="12.75" customHeight="1">
      <c r="A3389" s="227"/>
      <c r="B3389" s="227"/>
      <c r="C3389" s="227"/>
      <c r="D3389" s="227"/>
      <c r="E3389" s="227"/>
      <c r="F3389" s="227"/>
      <c r="G3389" s="202" t="s">
        <v>718</v>
      </c>
      <c r="H3389" s="215">
        <v>1</v>
      </c>
      <c r="I3389" s="216">
        <v>0.01</v>
      </c>
      <c r="J3389" s="217">
        <f t="shared" si="247"/>
        <v>1E-4</v>
      </c>
    </row>
    <row r="3390" spans="1:10" ht="12.75" customHeight="1">
      <c r="A3390" s="227"/>
      <c r="B3390" s="227"/>
      <c r="C3390" s="227"/>
      <c r="D3390" s="227"/>
      <c r="E3390" s="227"/>
      <c r="F3390" s="227"/>
      <c r="G3390" s="202" t="s">
        <v>719</v>
      </c>
      <c r="H3390" s="215">
        <v>0</v>
      </c>
      <c r="I3390" s="216">
        <v>7.5</v>
      </c>
      <c r="J3390" s="217">
        <f t="shared" si="247"/>
        <v>0</v>
      </c>
    </row>
    <row r="3391" spans="1:10" ht="12.75" customHeight="1">
      <c r="A3391" s="227"/>
      <c r="B3391" s="227"/>
      <c r="C3391" s="227"/>
      <c r="D3391" s="227"/>
      <c r="E3391" s="227"/>
      <c r="F3391" s="227"/>
      <c r="G3391" s="202" t="s">
        <v>720</v>
      </c>
      <c r="H3391" s="215">
        <v>0</v>
      </c>
      <c r="I3391" s="216">
        <v>0.5</v>
      </c>
      <c r="J3391" s="217">
        <f t="shared" si="247"/>
        <v>0</v>
      </c>
    </row>
    <row r="3392" spans="1:10" ht="12.75" customHeight="1">
      <c r="A3392" s="227"/>
      <c r="B3392" s="228"/>
      <c r="C3392" s="228"/>
      <c r="D3392" s="228"/>
      <c r="E3392" s="228"/>
      <c r="F3392" s="228"/>
      <c r="G3392" s="202" t="s">
        <v>721</v>
      </c>
      <c r="H3392" s="215">
        <v>0</v>
      </c>
      <c r="I3392" s="216">
        <v>0.5</v>
      </c>
      <c r="J3392" s="217">
        <f t="shared" si="247"/>
        <v>0</v>
      </c>
    </row>
    <row r="3393" spans="1:10" ht="12.75" customHeight="1">
      <c r="A3393" s="227"/>
      <c r="B3393" s="218"/>
      <c r="C3393" s="218"/>
      <c r="D3393" s="218"/>
      <c r="E3393" s="219"/>
      <c r="F3393" s="220"/>
      <c r="G3393" s="202" t="s">
        <v>722</v>
      </c>
      <c r="H3393" s="215">
        <v>0</v>
      </c>
      <c r="I3393" s="216">
        <v>0.25</v>
      </c>
      <c r="J3393" s="217">
        <f t="shared" si="247"/>
        <v>0</v>
      </c>
    </row>
    <row r="3394" spans="1:10" ht="12.75" customHeight="1">
      <c r="A3394" s="228"/>
      <c r="B3394" s="218"/>
      <c r="C3394" s="218"/>
      <c r="D3394" s="218"/>
      <c r="E3394" s="219"/>
      <c r="F3394" s="220"/>
      <c r="G3394" s="202" t="s">
        <v>723</v>
      </c>
      <c r="H3394" s="215">
        <v>2450</v>
      </c>
      <c r="I3394" s="216">
        <v>0.01</v>
      </c>
      <c r="J3394" s="217">
        <f t="shared" si="247"/>
        <v>0.245</v>
      </c>
    </row>
    <row r="3395" spans="1:10" ht="12.75" customHeight="1">
      <c r="A3395" s="288">
        <v>8</v>
      </c>
      <c r="B3395" s="288" t="s">
        <v>1233</v>
      </c>
      <c r="C3395" s="288" t="s">
        <v>737</v>
      </c>
      <c r="D3395" s="288" t="s">
        <v>737</v>
      </c>
      <c r="E3395" s="289" t="s">
        <v>1234</v>
      </c>
      <c r="F3395" s="290" t="s">
        <v>1242</v>
      </c>
      <c r="G3395" s="201" t="s">
        <v>717</v>
      </c>
      <c r="H3395" s="215">
        <v>0</v>
      </c>
      <c r="I3395" s="216">
        <v>7.5</v>
      </c>
      <c r="J3395" s="217">
        <f t="shared" si="247"/>
        <v>0</v>
      </c>
    </row>
    <row r="3396" spans="1:10" ht="12.75" customHeight="1">
      <c r="A3396" s="227"/>
      <c r="B3396" s="227"/>
      <c r="C3396" s="227"/>
      <c r="D3396" s="227"/>
      <c r="E3396" s="227"/>
      <c r="F3396" s="227"/>
      <c r="G3396" s="202" t="s">
        <v>718</v>
      </c>
      <c r="H3396" s="221">
        <v>2</v>
      </c>
      <c r="I3396" s="216">
        <v>0.01</v>
      </c>
      <c r="J3396" s="217">
        <f t="shared" si="247"/>
        <v>2.0000000000000001E-4</v>
      </c>
    </row>
    <row r="3397" spans="1:10" ht="12.75" customHeight="1">
      <c r="A3397" s="227"/>
      <c r="B3397" s="227"/>
      <c r="C3397" s="227"/>
      <c r="D3397" s="227"/>
      <c r="E3397" s="227"/>
      <c r="F3397" s="227"/>
      <c r="G3397" s="202" t="s">
        <v>719</v>
      </c>
      <c r="H3397" s="215">
        <v>0</v>
      </c>
      <c r="I3397" s="216">
        <v>7.5</v>
      </c>
      <c r="J3397" s="217">
        <f t="shared" si="247"/>
        <v>0</v>
      </c>
    </row>
    <row r="3398" spans="1:10" ht="12.75" customHeight="1">
      <c r="A3398" s="227"/>
      <c r="B3398" s="227"/>
      <c r="C3398" s="227"/>
      <c r="D3398" s="227"/>
      <c r="E3398" s="227"/>
      <c r="F3398" s="227"/>
      <c r="G3398" s="202" t="s">
        <v>720</v>
      </c>
      <c r="H3398" s="215">
        <v>0</v>
      </c>
      <c r="I3398" s="216">
        <v>0.5</v>
      </c>
      <c r="J3398" s="217">
        <f t="shared" si="247"/>
        <v>0</v>
      </c>
    </row>
    <row r="3399" spans="1:10" ht="12.75" customHeight="1">
      <c r="A3399" s="227"/>
      <c r="B3399" s="228"/>
      <c r="C3399" s="228"/>
      <c r="D3399" s="228"/>
      <c r="E3399" s="228"/>
      <c r="F3399" s="228"/>
      <c r="G3399" s="202" t="s">
        <v>721</v>
      </c>
      <c r="H3399" s="215">
        <v>0</v>
      </c>
      <c r="I3399" s="216">
        <v>0.5</v>
      </c>
      <c r="J3399" s="217">
        <f t="shared" si="247"/>
        <v>0</v>
      </c>
    </row>
    <row r="3400" spans="1:10" ht="12.75" customHeight="1">
      <c r="A3400" s="227"/>
      <c r="B3400" s="218"/>
      <c r="C3400" s="218"/>
      <c r="D3400" s="218"/>
      <c r="E3400" s="219"/>
      <c r="F3400" s="220"/>
      <c r="G3400" s="202" t="s">
        <v>722</v>
      </c>
      <c r="H3400" s="215">
        <v>0</v>
      </c>
      <c r="I3400" s="216">
        <v>0.25</v>
      </c>
      <c r="J3400" s="217">
        <f t="shared" si="247"/>
        <v>0</v>
      </c>
    </row>
    <row r="3401" spans="1:10" ht="12.75" customHeight="1">
      <c r="A3401" s="228"/>
      <c r="B3401" s="218"/>
      <c r="C3401" s="218"/>
      <c r="D3401" s="218"/>
      <c r="E3401" s="219"/>
      <c r="F3401" s="220"/>
      <c r="G3401" s="202" t="s">
        <v>723</v>
      </c>
      <c r="H3401" s="215">
        <v>4500</v>
      </c>
      <c r="I3401" s="216">
        <v>0.01</v>
      </c>
      <c r="J3401" s="217">
        <f t="shared" si="247"/>
        <v>0.45</v>
      </c>
    </row>
    <row r="3402" spans="1:10" ht="12.75" customHeight="1">
      <c r="A3402" s="288">
        <v>9</v>
      </c>
      <c r="B3402" s="288" t="s">
        <v>1233</v>
      </c>
      <c r="C3402" s="288" t="s">
        <v>737</v>
      </c>
      <c r="D3402" s="288" t="s">
        <v>737</v>
      </c>
      <c r="E3402" s="289" t="s">
        <v>1234</v>
      </c>
      <c r="F3402" s="290" t="s">
        <v>1243</v>
      </c>
      <c r="G3402" s="201" t="s">
        <v>717</v>
      </c>
      <c r="H3402" s="215">
        <v>0</v>
      </c>
      <c r="I3402" s="216">
        <v>7.5</v>
      </c>
      <c r="J3402" s="217">
        <f t="shared" si="247"/>
        <v>0</v>
      </c>
    </row>
    <row r="3403" spans="1:10" ht="12.75" customHeight="1">
      <c r="A3403" s="227"/>
      <c r="B3403" s="227"/>
      <c r="C3403" s="227"/>
      <c r="D3403" s="227"/>
      <c r="E3403" s="227"/>
      <c r="F3403" s="227"/>
      <c r="G3403" s="202" t="s">
        <v>718</v>
      </c>
      <c r="H3403" s="215">
        <v>1</v>
      </c>
      <c r="I3403" s="216">
        <v>0.01</v>
      </c>
      <c r="J3403" s="217">
        <f t="shared" si="247"/>
        <v>1E-4</v>
      </c>
    </row>
    <row r="3404" spans="1:10" ht="12.75" customHeight="1">
      <c r="A3404" s="227"/>
      <c r="B3404" s="227"/>
      <c r="C3404" s="227"/>
      <c r="D3404" s="227"/>
      <c r="E3404" s="227"/>
      <c r="F3404" s="227"/>
      <c r="G3404" s="202" t="s">
        <v>719</v>
      </c>
      <c r="H3404" s="215">
        <v>0</v>
      </c>
      <c r="I3404" s="216">
        <v>7.5</v>
      </c>
      <c r="J3404" s="217">
        <f t="shared" si="247"/>
        <v>0</v>
      </c>
    </row>
    <row r="3405" spans="1:10" ht="12.75" customHeight="1">
      <c r="A3405" s="227"/>
      <c r="B3405" s="227"/>
      <c r="C3405" s="227"/>
      <c r="D3405" s="227"/>
      <c r="E3405" s="227"/>
      <c r="F3405" s="227"/>
      <c r="G3405" s="202" t="s">
        <v>720</v>
      </c>
      <c r="H3405" s="215">
        <v>0</v>
      </c>
      <c r="I3405" s="216">
        <v>0.5</v>
      </c>
      <c r="J3405" s="217">
        <f t="shared" si="247"/>
        <v>0</v>
      </c>
    </row>
    <row r="3406" spans="1:10" ht="12.75" customHeight="1">
      <c r="A3406" s="227"/>
      <c r="B3406" s="228"/>
      <c r="C3406" s="228"/>
      <c r="D3406" s="228"/>
      <c r="E3406" s="228"/>
      <c r="F3406" s="228"/>
      <c r="G3406" s="202" t="s">
        <v>721</v>
      </c>
      <c r="H3406" s="215">
        <v>0</v>
      </c>
      <c r="I3406" s="216">
        <v>0.5</v>
      </c>
      <c r="J3406" s="217">
        <f t="shared" si="247"/>
        <v>0</v>
      </c>
    </row>
    <row r="3407" spans="1:10" ht="12.75" customHeight="1">
      <c r="A3407" s="227"/>
      <c r="B3407" s="218"/>
      <c r="C3407" s="218"/>
      <c r="D3407" s="218"/>
      <c r="E3407" s="219"/>
      <c r="F3407" s="220"/>
      <c r="G3407" s="202" t="s">
        <v>722</v>
      </c>
      <c r="H3407" s="215">
        <v>0</v>
      </c>
      <c r="I3407" s="216">
        <v>0.25</v>
      </c>
      <c r="J3407" s="217">
        <f t="shared" si="247"/>
        <v>0</v>
      </c>
    </row>
    <row r="3408" spans="1:10" ht="12.75" customHeight="1">
      <c r="A3408" s="228"/>
      <c r="B3408" s="218"/>
      <c r="C3408" s="218"/>
      <c r="D3408" s="218"/>
      <c r="E3408" s="219"/>
      <c r="F3408" s="220"/>
      <c r="G3408" s="202" t="s">
        <v>723</v>
      </c>
      <c r="H3408" s="215">
        <f>3200+2300</f>
        <v>5500</v>
      </c>
      <c r="I3408" s="216">
        <v>0.01</v>
      </c>
      <c r="J3408" s="217">
        <f t="shared" si="247"/>
        <v>0.55000000000000004</v>
      </c>
    </row>
    <row r="3409" spans="1:10" ht="12.75" customHeight="1">
      <c r="A3409" s="288">
        <v>10</v>
      </c>
      <c r="B3409" s="288" t="s">
        <v>1233</v>
      </c>
      <c r="C3409" s="288" t="s">
        <v>737</v>
      </c>
      <c r="D3409" s="288" t="s">
        <v>737</v>
      </c>
      <c r="E3409" s="289" t="s">
        <v>1234</v>
      </c>
      <c r="F3409" s="291" t="s">
        <v>1244</v>
      </c>
      <c r="G3409" s="201" t="s">
        <v>717</v>
      </c>
      <c r="H3409" s="215">
        <v>0</v>
      </c>
      <c r="I3409" s="216">
        <v>7.5</v>
      </c>
      <c r="J3409" s="217">
        <f t="shared" si="247"/>
        <v>0</v>
      </c>
    </row>
    <row r="3410" spans="1:10" ht="12.75" customHeight="1">
      <c r="A3410" s="227"/>
      <c r="B3410" s="227"/>
      <c r="C3410" s="227"/>
      <c r="D3410" s="227"/>
      <c r="E3410" s="227"/>
      <c r="F3410" s="227"/>
      <c r="G3410" s="202" t="s">
        <v>718</v>
      </c>
      <c r="H3410" s="215">
        <v>1</v>
      </c>
      <c r="I3410" s="216">
        <v>0.01</v>
      </c>
      <c r="J3410" s="217">
        <f t="shared" si="247"/>
        <v>1E-4</v>
      </c>
    </row>
    <row r="3411" spans="1:10" ht="12.75" customHeight="1">
      <c r="A3411" s="227"/>
      <c r="B3411" s="227"/>
      <c r="C3411" s="227"/>
      <c r="D3411" s="227"/>
      <c r="E3411" s="227"/>
      <c r="F3411" s="227"/>
      <c r="G3411" s="202" t="s">
        <v>719</v>
      </c>
      <c r="H3411" s="215">
        <v>0</v>
      </c>
      <c r="I3411" s="216">
        <v>7.5</v>
      </c>
      <c r="J3411" s="217">
        <f t="shared" si="247"/>
        <v>0</v>
      </c>
    </row>
    <row r="3412" spans="1:10" ht="12.75" customHeight="1">
      <c r="A3412" s="227"/>
      <c r="B3412" s="227"/>
      <c r="C3412" s="227"/>
      <c r="D3412" s="227"/>
      <c r="E3412" s="227"/>
      <c r="F3412" s="227"/>
      <c r="G3412" s="202" t="s">
        <v>720</v>
      </c>
      <c r="H3412" s="215">
        <v>0</v>
      </c>
      <c r="I3412" s="216">
        <v>0.5</v>
      </c>
      <c r="J3412" s="217">
        <f t="shared" si="247"/>
        <v>0</v>
      </c>
    </row>
    <row r="3413" spans="1:10" ht="12.75" customHeight="1">
      <c r="A3413" s="227"/>
      <c r="B3413" s="228"/>
      <c r="C3413" s="228"/>
      <c r="D3413" s="228"/>
      <c r="E3413" s="228"/>
      <c r="F3413" s="228"/>
      <c r="G3413" s="202" t="s">
        <v>721</v>
      </c>
      <c r="H3413" s="215">
        <v>0</v>
      </c>
      <c r="I3413" s="216">
        <v>0.5</v>
      </c>
      <c r="J3413" s="217">
        <f t="shared" si="247"/>
        <v>0</v>
      </c>
    </row>
    <row r="3414" spans="1:10" ht="12.75" customHeight="1">
      <c r="A3414" s="227"/>
      <c r="B3414" s="218"/>
      <c r="C3414" s="218"/>
      <c r="D3414" s="218"/>
      <c r="E3414" s="219"/>
      <c r="F3414" s="220"/>
      <c r="G3414" s="202" t="s">
        <v>722</v>
      </c>
      <c r="H3414" s="215">
        <v>0</v>
      </c>
      <c r="I3414" s="216">
        <v>0.25</v>
      </c>
      <c r="J3414" s="217">
        <f t="shared" si="247"/>
        <v>0</v>
      </c>
    </row>
    <row r="3415" spans="1:10" ht="12.75" customHeight="1">
      <c r="A3415" s="228"/>
      <c r="B3415" s="218"/>
      <c r="C3415" s="218"/>
      <c r="D3415" s="218"/>
      <c r="E3415" s="219"/>
      <c r="F3415" s="220"/>
      <c r="G3415" s="202" t="s">
        <v>723</v>
      </c>
      <c r="H3415" s="215">
        <v>4550</v>
      </c>
      <c r="I3415" s="216">
        <v>0.01</v>
      </c>
      <c r="J3415" s="217">
        <f t="shared" si="247"/>
        <v>0.45500000000000002</v>
      </c>
    </row>
    <row r="3416" spans="1:10" ht="12.75" customHeight="1">
      <c r="A3416" s="288">
        <v>11</v>
      </c>
      <c r="B3416" s="288" t="s">
        <v>1233</v>
      </c>
      <c r="C3416" s="288" t="s">
        <v>737</v>
      </c>
      <c r="D3416" s="288" t="s">
        <v>737</v>
      </c>
      <c r="E3416" s="289" t="s">
        <v>1234</v>
      </c>
      <c r="F3416" s="290" t="s">
        <v>1245</v>
      </c>
      <c r="G3416" s="201" t="s">
        <v>717</v>
      </c>
      <c r="H3416" s="215">
        <v>0</v>
      </c>
      <c r="I3416" s="216">
        <v>7.5</v>
      </c>
      <c r="J3416" s="217">
        <f t="shared" si="247"/>
        <v>0</v>
      </c>
    </row>
    <row r="3417" spans="1:10" ht="12.75" customHeight="1">
      <c r="A3417" s="227"/>
      <c r="B3417" s="227"/>
      <c r="C3417" s="227"/>
      <c r="D3417" s="227"/>
      <c r="E3417" s="227"/>
      <c r="F3417" s="227"/>
      <c r="G3417" s="202" t="s">
        <v>718</v>
      </c>
      <c r="H3417" s="215">
        <v>1</v>
      </c>
      <c r="I3417" s="216">
        <v>0.01</v>
      </c>
      <c r="J3417" s="217">
        <f t="shared" si="247"/>
        <v>1E-4</v>
      </c>
    </row>
    <row r="3418" spans="1:10" ht="12.75" customHeight="1">
      <c r="A3418" s="227"/>
      <c r="B3418" s="227"/>
      <c r="C3418" s="227"/>
      <c r="D3418" s="227"/>
      <c r="E3418" s="227"/>
      <c r="F3418" s="227"/>
      <c r="G3418" s="202" t="s">
        <v>719</v>
      </c>
      <c r="H3418" s="215">
        <v>0</v>
      </c>
      <c r="I3418" s="216">
        <v>7.5</v>
      </c>
      <c r="J3418" s="217">
        <f t="shared" si="247"/>
        <v>0</v>
      </c>
    </row>
    <row r="3419" spans="1:10" ht="12.75" customHeight="1">
      <c r="A3419" s="227"/>
      <c r="B3419" s="227"/>
      <c r="C3419" s="227"/>
      <c r="D3419" s="227"/>
      <c r="E3419" s="227"/>
      <c r="F3419" s="227"/>
      <c r="G3419" s="202" t="s">
        <v>720</v>
      </c>
      <c r="H3419" s="215">
        <v>0</v>
      </c>
      <c r="I3419" s="216">
        <v>0.5</v>
      </c>
      <c r="J3419" s="217">
        <f t="shared" si="247"/>
        <v>0</v>
      </c>
    </row>
    <row r="3420" spans="1:10" ht="12.75" customHeight="1">
      <c r="A3420" s="227"/>
      <c r="B3420" s="228"/>
      <c r="C3420" s="228"/>
      <c r="D3420" s="228"/>
      <c r="E3420" s="228"/>
      <c r="F3420" s="228"/>
      <c r="G3420" s="202" t="s">
        <v>721</v>
      </c>
      <c r="H3420" s="215">
        <v>0</v>
      </c>
      <c r="I3420" s="216">
        <v>0.5</v>
      </c>
      <c r="J3420" s="217">
        <f t="shared" si="247"/>
        <v>0</v>
      </c>
    </row>
    <row r="3421" spans="1:10" ht="12.75" customHeight="1">
      <c r="A3421" s="227"/>
      <c r="B3421" s="218"/>
      <c r="C3421" s="218"/>
      <c r="D3421" s="218"/>
      <c r="E3421" s="219"/>
      <c r="F3421" s="220"/>
      <c r="G3421" s="202" t="s">
        <v>722</v>
      </c>
      <c r="H3421" s="215">
        <v>0</v>
      </c>
      <c r="I3421" s="216">
        <v>0.25</v>
      </c>
      <c r="J3421" s="217">
        <f t="shared" si="247"/>
        <v>0</v>
      </c>
    </row>
    <row r="3422" spans="1:10" ht="12.75" customHeight="1">
      <c r="A3422" s="228"/>
      <c r="B3422" s="218"/>
      <c r="C3422" s="218"/>
      <c r="D3422" s="218"/>
      <c r="E3422" s="219"/>
      <c r="F3422" s="220"/>
      <c r="G3422" s="202" t="s">
        <v>723</v>
      </c>
      <c r="H3422" s="215">
        <v>3560</v>
      </c>
      <c r="I3422" s="216">
        <v>0.01</v>
      </c>
      <c r="J3422" s="217">
        <f t="shared" si="247"/>
        <v>0.35600000000000004</v>
      </c>
    </row>
    <row r="3423" spans="1:10" ht="12.75" customHeight="1">
      <c r="A3423" s="288">
        <v>12</v>
      </c>
      <c r="B3423" s="288" t="s">
        <v>1233</v>
      </c>
      <c r="C3423" s="288" t="s">
        <v>737</v>
      </c>
      <c r="D3423" s="288" t="s">
        <v>737</v>
      </c>
      <c r="E3423" s="289" t="s">
        <v>1234</v>
      </c>
      <c r="F3423" s="290" t="s">
        <v>1246</v>
      </c>
      <c r="G3423" s="201" t="s">
        <v>717</v>
      </c>
      <c r="H3423" s="215">
        <v>0</v>
      </c>
      <c r="I3423" s="216">
        <v>7.5</v>
      </c>
      <c r="J3423" s="217">
        <f t="shared" si="247"/>
        <v>0</v>
      </c>
    </row>
    <row r="3424" spans="1:10" ht="12.75" customHeight="1">
      <c r="A3424" s="227"/>
      <c r="B3424" s="227"/>
      <c r="C3424" s="227"/>
      <c r="D3424" s="227"/>
      <c r="E3424" s="227"/>
      <c r="F3424" s="227"/>
      <c r="G3424" s="202" t="s">
        <v>718</v>
      </c>
      <c r="H3424" s="215">
        <v>1</v>
      </c>
      <c r="I3424" s="216">
        <v>0.01</v>
      </c>
      <c r="J3424" s="217">
        <f t="shared" si="247"/>
        <v>1E-4</v>
      </c>
    </row>
    <row r="3425" spans="1:10" ht="12.75" customHeight="1">
      <c r="A3425" s="227"/>
      <c r="B3425" s="227"/>
      <c r="C3425" s="227"/>
      <c r="D3425" s="227"/>
      <c r="E3425" s="227"/>
      <c r="F3425" s="227"/>
      <c r="G3425" s="202" t="s">
        <v>719</v>
      </c>
      <c r="H3425" s="215">
        <v>0</v>
      </c>
      <c r="I3425" s="216">
        <v>7.5</v>
      </c>
      <c r="J3425" s="217">
        <f t="shared" si="247"/>
        <v>0</v>
      </c>
    </row>
    <row r="3426" spans="1:10" ht="12.75" customHeight="1">
      <c r="A3426" s="227"/>
      <c r="B3426" s="227"/>
      <c r="C3426" s="227"/>
      <c r="D3426" s="227"/>
      <c r="E3426" s="227"/>
      <c r="F3426" s="227"/>
      <c r="G3426" s="202" t="s">
        <v>720</v>
      </c>
      <c r="H3426" s="215">
        <v>0</v>
      </c>
      <c r="I3426" s="216">
        <v>0.5</v>
      </c>
      <c r="J3426" s="217">
        <f t="shared" si="247"/>
        <v>0</v>
      </c>
    </row>
    <row r="3427" spans="1:10" ht="12.75" customHeight="1">
      <c r="A3427" s="227"/>
      <c r="B3427" s="228"/>
      <c r="C3427" s="228"/>
      <c r="D3427" s="228"/>
      <c r="E3427" s="228"/>
      <c r="F3427" s="228"/>
      <c r="G3427" s="202" t="s">
        <v>721</v>
      </c>
      <c r="H3427" s="215">
        <v>0</v>
      </c>
      <c r="I3427" s="216">
        <v>0.5</v>
      </c>
      <c r="J3427" s="217">
        <f t="shared" si="247"/>
        <v>0</v>
      </c>
    </row>
    <row r="3428" spans="1:10" ht="12.75" customHeight="1">
      <c r="A3428" s="227"/>
      <c r="B3428" s="218"/>
      <c r="C3428" s="218"/>
      <c r="D3428" s="218"/>
      <c r="E3428" s="219"/>
      <c r="F3428" s="220"/>
      <c r="G3428" s="202" t="s">
        <v>722</v>
      </c>
      <c r="H3428" s="215">
        <v>0</v>
      </c>
      <c r="I3428" s="216">
        <v>0.25</v>
      </c>
      <c r="J3428" s="217">
        <f t="shared" si="247"/>
        <v>0</v>
      </c>
    </row>
    <row r="3429" spans="1:10" ht="12.75" customHeight="1">
      <c r="A3429" s="228"/>
      <c r="B3429" s="218"/>
      <c r="C3429" s="218"/>
      <c r="D3429" s="218"/>
      <c r="E3429" s="219"/>
      <c r="F3429" s="220"/>
      <c r="G3429" s="202" t="s">
        <v>723</v>
      </c>
      <c r="H3429" s="215">
        <v>4150</v>
      </c>
      <c r="I3429" s="216">
        <v>0.01</v>
      </c>
      <c r="J3429" s="217">
        <f t="shared" si="247"/>
        <v>0.41499999999999998</v>
      </c>
    </row>
    <row r="3430" spans="1:10" ht="12.75" customHeight="1">
      <c r="A3430" s="288">
        <v>13</v>
      </c>
      <c r="B3430" s="288" t="s">
        <v>1233</v>
      </c>
      <c r="C3430" s="288" t="s">
        <v>737</v>
      </c>
      <c r="D3430" s="288" t="s">
        <v>737</v>
      </c>
      <c r="E3430" s="289" t="s">
        <v>1234</v>
      </c>
      <c r="F3430" s="290" t="s">
        <v>1247</v>
      </c>
      <c r="G3430" s="201" t="s">
        <v>717</v>
      </c>
      <c r="H3430" s="215">
        <v>0</v>
      </c>
      <c r="I3430" s="216">
        <v>7.5</v>
      </c>
      <c r="J3430" s="217">
        <f t="shared" si="247"/>
        <v>0</v>
      </c>
    </row>
    <row r="3431" spans="1:10" ht="12.75" customHeight="1">
      <c r="A3431" s="227"/>
      <c r="B3431" s="227"/>
      <c r="C3431" s="227"/>
      <c r="D3431" s="227"/>
      <c r="E3431" s="227"/>
      <c r="F3431" s="227"/>
      <c r="G3431" s="202" t="s">
        <v>718</v>
      </c>
      <c r="H3431" s="215">
        <v>1</v>
      </c>
      <c r="I3431" s="216">
        <v>0.01</v>
      </c>
      <c r="J3431" s="217">
        <f t="shared" si="247"/>
        <v>1E-4</v>
      </c>
    </row>
    <row r="3432" spans="1:10" ht="12.75" customHeight="1">
      <c r="A3432" s="227"/>
      <c r="B3432" s="227"/>
      <c r="C3432" s="227"/>
      <c r="D3432" s="227"/>
      <c r="E3432" s="227"/>
      <c r="F3432" s="227"/>
      <c r="G3432" s="202" t="s">
        <v>719</v>
      </c>
      <c r="H3432" s="215">
        <v>0</v>
      </c>
      <c r="I3432" s="216">
        <v>7.5</v>
      </c>
      <c r="J3432" s="217">
        <f t="shared" si="247"/>
        <v>0</v>
      </c>
    </row>
    <row r="3433" spans="1:10" ht="12.75" customHeight="1">
      <c r="A3433" s="227"/>
      <c r="B3433" s="227"/>
      <c r="C3433" s="227"/>
      <c r="D3433" s="227"/>
      <c r="E3433" s="227"/>
      <c r="F3433" s="227"/>
      <c r="G3433" s="202" t="s">
        <v>720</v>
      </c>
      <c r="H3433" s="215">
        <v>0</v>
      </c>
      <c r="I3433" s="216">
        <v>0.5</v>
      </c>
      <c r="J3433" s="217">
        <f t="shared" si="247"/>
        <v>0</v>
      </c>
    </row>
    <row r="3434" spans="1:10" ht="12.75" customHeight="1">
      <c r="A3434" s="227"/>
      <c r="B3434" s="228"/>
      <c r="C3434" s="228"/>
      <c r="D3434" s="228"/>
      <c r="E3434" s="228"/>
      <c r="F3434" s="228"/>
      <c r="G3434" s="202" t="s">
        <v>721</v>
      </c>
      <c r="H3434" s="215">
        <v>0</v>
      </c>
      <c r="I3434" s="216">
        <v>0.5</v>
      </c>
      <c r="J3434" s="217">
        <f t="shared" si="247"/>
        <v>0</v>
      </c>
    </row>
    <row r="3435" spans="1:10" ht="12.75" customHeight="1">
      <c r="A3435" s="227"/>
      <c r="B3435" s="218"/>
      <c r="C3435" s="218"/>
      <c r="D3435" s="218"/>
      <c r="E3435" s="219"/>
      <c r="F3435" s="220"/>
      <c r="G3435" s="202" t="s">
        <v>722</v>
      </c>
      <c r="H3435" s="215">
        <v>0</v>
      </c>
      <c r="I3435" s="216">
        <v>0.25</v>
      </c>
      <c r="J3435" s="217">
        <f t="shared" si="247"/>
        <v>0</v>
      </c>
    </row>
    <row r="3436" spans="1:10" ht="12.75" customHeight="1">
      <c r="A3436" s="228"/>
      <c r="B3436" s="218"/>
      <c r="C3436" s="218"/>
      <c r="D3436" s="218"/>
      <c r="E3436" s="219"/>
      <c r="F3436" s="220"/>
      <c r="G3436" s="202" t="s">
        <v>723</v>
      </c>
      <c r="H3436" s="215">
        <f>1950</f>
        <v>1950</v>
      </c>
      <c r="I3436" s="216">
        <v>0.01</v>
      </c>
      <c r="J3436" s="217">
        <f t="shared" si="247"/>
        <v>0.19500000000000001</v>
      </c>
    </row>
    <row r="3437" spans="1:10" ht="12.75" customHeight="1">
      <c r="A3437" s="288">
        <v>14</v>
      </c>
      <c r="B3437" s="288" t="s">
        <v>1233</v>
      </c>
      <c r="C3437" s="288" t="s">
        <v>737</v>
      </c>
      <c r="D3437" s="288" t="s">
        <v>737</v>
      </c>
      <c r="E3437" s="289" t="s">
        <v>1234</v>
      </c>
      <c r="F3437" s="290" t="s">
        <v>1248</v>
      </c>
      <c r="G3437" s="201" t="s">
        <v>717</v>
      </c>
      <c r="H3437" s="215">
        <v>0</v>
      </c>
      <c r="I3437" s="216">
        <v>7.5</v>
      </c>
      <c r="J3437" s="217">
        <f t="shared" si="247"/>
        <v>0</v>
      </c>
    </row>
    <row r="3438" spans="1:10" ht="12.75" customHeight="1">
      <c r="A3438" s="227"/>
      <c r="B3438" s="227"/>
      <c r="C3438" s="227"/>
      <c r="D3438" s="227"/>
      <c r="E3438" s="227"/>
      <c r="F3438" s="227"/>
      <c r="G3438" s="202" t="s">
        <v>718</v>
      </c>
      <c r="H3438" s="215">
        <v>2</v>
      </c>
      <c r="I3438" s="216">
        <v>0.01</v>
      </c>
      <c r="J3438" s="217">
        <f t="shared" si="247"/>
        <v>2.0000000000000001E-4</v>
      </c>
    </row>
    <row r="3439" spans="1:10" ht="12.75" customHeight="1">
      <c r="A3439" s="227"/>
      <c r="B3439" s="227"/>
      <c r="C3439" s="227"/>
      <c r="D3439" s="227"/>
      <c r="E3439" s="227"/>
      <c r="F3439" s="227"/>
      <c r="G3439" s="202" t="s">
        <v>719</v>
      </c>
      <c r="H3439" s="215">
        <v>1</v>
      </c>
      <c r="I3439" s="216">
        <v>7.5</v>
      </c>
      <c r="J3439" s="217">
        <f t="shared" si="247"/>
        <v>7.4999999999999997E-2</v>
      </c>
    </row>
    <row r="3440" spans="1:10" ht="12.75" customHeight="1">
      <c r="A3440" s="227"/>
      <c r="B3440" s="227"/>
      <c r="C3440" s="227"/>
      <c r="D3440" s="227"/>
      <c r="E3440" s="227"/>
      <c r="F3440" s="227"/>
      <c r="G3440" s="202" t="s">
        <v>720</v>
      </c>
      <c r="H3440" s="215">
        <v>0</v>
      </c>
      <c r="I3440" s="216">
        <v>0.5</v>
      </c>
      <c r="J3440" s="217">
        <f t="shared" si="247"/>
        <v>0</v>
      </c>
    </row>
    <row r="3441" spans="1:10" ht="12.75" customHeight="1">
      <c r="A3441" s="227"/>
      <c r="B3441" s="228"/>
      <c r="C3441" s="228"/>
      <c r="D3441" s="228"/>
      <c r="E3441" s="228"/>
      <c r="F3441" s="228"/>
      <c r="G3441" s="202" t="s">
        <v>721</v>
      </c>
      <c r="H3441" s="215">
        <v>0</v>
      </c>
      <c r="I3441" s="216">
        <v>0.5</v>
      </c>
      <c r="J3441" s="217">
        <f t="shared" si="247"/>
        <v>0</v>
      </c>
    </row>
    <row r="3442" spans="1:10" ht="12.75" customHeight="1">
      <c r="A3442" s="227"/>
      <c r="B3442" s="218"/>
      <c r="C3442" s="218"/>
      <c r="D3442" s="218"/>
      <c r="E3442" s="219"/>
      <c r="F3442" s="220"/>
      <c r="G3442" s="202" t="s">
        <v>722</v>
      </c>
      <c r="H3442" s="215">
        <v>1</v>
      </c>
      <c r="I3442" s="216">
        <v>0.25</v>
      </c>
      <c r="J3442" s="217">
        <f t="shared" si="247"/>
        <v>2.5000000000000001E-3</v>
      </c>
    </row>
    <row r="3443" spans="1:10" ht="12.75" customHeight="1">
      <c r="A3443" s="228"/>
      <c r="B3443" s="218"/>
      <c r="C3443" s="218"/>
      <c r="D3443" s="218"/>
      <c r="E3443" s="219"/>
      <c r="F3443" s="220"/>
      <c r="G3443" s="202" t="s">
        <v>723</v>
      </c>
      <c r="H3443" s="215">
        <v>2650</v>
      </c>
      <c r="I3443" s="216">
        <v>0.01</v>
      </c>
      <c r="J3443" s="217">
        <f t="shared" si="247"/>
        <v>0.26500000000000001</v>
      </c>
    </row>
    <row r="3444" spans="1:10" ht="12.75" customHeight="1">
      <c r="A3444" s="288">
        <v>15</v>
      </c>
      <c r="B3444" s="288" t="s">
        <v>1233</v>
      </c>
      <c r="C3444" s="288" t="s">
        <v>737</v>
      </c>
      <c r="D3444" s="288" t="s">
        <v>737</v>
      </c>
      <c r="E3444" s="289" t="s">
        <v>1234</v>
      </c>
      <c r="F3444" s="290" t="s">
        <v>1249</v>
      </c>
      <c r="G3444" s="201" t="s">
        <v>717</v>
      </c>
      <c r="H3444" s="215">
        <v>0</v>
      </c>
      <c r="I3444" s="216">
        <v>7.5</v>
      </c>
      <c r="J3444" s="217">
        <f t="shared" si="247"/>
        <v>0</v>
      </c>
    </row>
    <row r="3445" spans="1:10" ht="12.75" customHeight="1">
      <c r="A3445" s="227"/>
      <c r="B3445" s="227"/>
      <c r="C3445" s="227"/>
      <c r="D3445" s="227"/>
      <c r="E3445" s="227"/>
      <c r="F3445" s="227"/>
      <c r="G3445" s="202" t="s">
        <v>718</v>
      </c>
      <c r="H3445" s="215">
        <v>2</v>
      </c>
      <c r="I3445" s="216">
        <v>0.01</v>
      </c>
      <c r="J3445" s="217">
        <f t="shared" si="247"/>
        <v>2.0000000000000001E-4</v>
      </c>
    </row>
    <row r="3446" spans="1:10" ht="12.75" customHeight="1">
      <c r="A3446" s="227"/>
      <c r="B3446" s="227"/>
      <c r="C3446" s="227"/>
      <c r="D3446" s="227"/>
      <c r="E3446" s="227"/>
      <c r="F3446" s="227"/>
      <c r="G3446" s="202" t="s">
        <v>719</v>
      </c>
      <c r="H3446" s="215">
        <v>0</v>
      </c>
      <c r="I3446" s="216">
        <v>7.5</v>
      </c>
      <c r="J3446" s="217">
        <f t="shared" si="247"/>
        <v>0</v>
      </c>
    </row>
    <row r="3447" spans="1:10" ht="12.75" customHeight="1">
      <c r="A3447" s="227"/>
      <c r="B3447" s="227"/>
      <c r="C3447" s="227"/>
      <c r="D3447" s="227"/>
      <c r="E3447" s="227"/>
      <c r="F3447" s="227"/>
      <c r="G3447" s="202" t="s">
        <v>720</v>
      </c>
      <c r="H3447" s="215">
        <v>0</v>
      </c>
      <c r="I3447" s="216">
        <v>0.5</v>
      </c>
      <c r="J3447" s="217">
        <f t="shared" si="247"/>
        <v>0</v>
      </c>
    </row>
    <row r="3448" spans="1:10" ht="12.75" customHeight="1">
      <c r="A3448" s="227"/>
      <c r="B3448" s="228"/>
      <c r="C3448" s="228"/>
      <c r="D3448" s="228"/>
      <c r="E3448" s="228"/>
      <c r="F3448" s="228"/>
      <c r="G3448" s="202" t="s">
        <v>721</v>
      </c>
      <c r="H3448" s="215">
        <v>0</v>
      </c>
      <c r="I3448" s="216">
        <v>0.5</v>
      </c>
      <c r="J3448" s="217">
        <f t="shared" si="247"/>
        <v>0</v>
      </c>
    </row>
    <row r="3449" spans="1:10" ht="12.75" customHeight="1">
      <c r="A3449" s="227"/>
      <c r="B3449" s="218"/>
      <c r="C3449" s="218"/>
      <c r="D3449" s="218"/>
      <c r="E3449" s="219"/>
      <c r="F3449" s="220"/>
      <c r="G3449" s="202" t="s">
        <v>722</v>
      </c>
      <c r="H3449" s="215">
        <v>0</v>
      </c>
      <c r="I3449" s="216">
        <v>0.25</v>
      </c>
      <c r="J3449" s="217">
        <f t="shared" si="247"/>
        <v>0</v>
      </c>
    </row>
    <row r="3450" spans="1:10" ht="12.75" customHeight="1">
      <c r="A3450" s="228"/>
      <c r="B3450" s="218"/>
      <c r="C3450" s="218"/>
      <c r="D3450" s="218"/>
      <c r="E3450" s="219"/>
      <c r="F3450" s="220"/>
      <c r="G3450" s="202" t="s">
        <v>723</v>
      </c>
      <c r="H3450" s="215">
        <v>3150</v>
      </c>
      <c r="I3450" s="216">
        <v>0.01</v>
      </c>
      <c r="J3450" s="217">
        <f t="shared" si="247"/>
        <v>0.315</v>
      </c>
    </row>
    <row r="3451" spans="1:10" ht="12.75" customHeight="1">
      <c r="A3451" s="288">
        <v>16</v>
      </c>
      <c r="B3451" s="288" t="s">
        <v>1233</v>
      </c>
      <c r="C3451" s="288" t="s">
        <v>737</v>
      </c>
      <c r="D3451" s="288" t="s">
        <v>737</v>
      </c>
      <c r="E3451" s="289" t="s">
        <v>1234</v>
      </c>
      <c r="F3451" s="290" t="s">
        <v>1250</v>
      </c>
      <c r="G3451" s="201" t="s">
        <v>717</v>
      </c>
      <c r="H3451" s="215">
        <v>0</v>
      </c>
      <c r="I3451" s="216">
        <v>7.5</v>
      </c>
      <c r="J3451" s="217">
        <f t="shared" si="247"/>
        <v>0</v>
      </c>
    </row>
    <row r="3452" spans="1:10" ht="12.75" customHeight="1">
      <c r="A3452" s="227"/>
      <c r="B3452" s="227"/>
      <c r="C3452" s="227"/>
      <c r="D3452" s="227"/>
      <c r="E3452" s="227"/>
      <c r="F3452" s="227"/>
      <c r="G3452" s="202" t="s">
        <v>718</v>
      </c>
      <c r="H3452" s="215">
        <v>1</v>
      </c>
      <c r="I3452" s="216">
        <v>0.01</v>
      </c>
      <c r="J3452" s="217">
        <f t="shared" si="247"/>
        <v>1E-4</v>
      </c>
    </row>
    <row r="3453" spans="1:10" ht="12.75" customHeight="1">
      <c r="A3453" s="227"/>
      <c r="B3453" s="227"/>
      <c r="C3453" s="227"/>
      <c r="D3453" s="227"/>
      <c r="E3453" s="227"/>
      <c r="F3453" s="227"/>
      <c r="G3453" s="202" t="s">
        <v>719</v>
      </c>
      <c r="H3453" s="215">
        <v>0</v>
      </c>
      <c r="I3453" s="216">
        <v>7.5</v>
      </c>
      <c r="J3453" s="217">
        <f t="shared" si="247"/>
        <v>0</v>
      </c>
    </row>
    <row r="3454" spans="1:10" ht="12.75" customHeight="1">
      <c r="A3454" s="227"/>
      <c r="B3454" s="227"/>
      <c r="C3454" s="227"/>
      <c r="D3454" s="227"/>
      <c r="E3454" s="227"/>
      <c r="F3454" s="227"/>
      <c r="G3454" s="202" t="s">
        <v>720</v>
      </c>
      <c r="H3454" s="215">
        <v>0</v>
      </c>
      <c r="I3454" s="216">
        <v>0.5</v>
      </c>
      <c r="J3454" s="217">
        <f t="shared" si="247"/>
        <v>0</v>
      </c>
    </row>
    <row r="3455" spans="1:10" ht="12.75" customHeight="1">
      <c r="A3455" s="227"/>
      <c r="B3455" s="228"/>
      <c r="C3455" s="228"/>
      <c r="D3455" s="228"/>
      <c r="E3455" s="228"/>
      <c r="F3455" s="228"/>
      <c r="G3455" s="202" t="s">
        <v>721</v>
      </c>
      <c r="H3455" s="215">
        <v>0</v>
      </c>
      <c r="I3455" s="216">
        <v>0.5</v>
      </c>
      <c r="J3455" s="217">
        <f t="shared" si="247"/>
        <v>0</v>
      </c>
    </row>
    <row r="3456" spans="1:10" ht="12.75" customHeight="1">
      <c r="A3456" s="227"/>
      <c r="B3456" s="218"/>
      <c r="C3456" s="218"/>
      <c r="D3456" s="218"/>
      <c r="E3456" s="219"/>
      <c r="F3456" s="220"/>
      <c r="G3456" s="202" t="s">
        <v>722</v>
      </c>
      <c r="H3456" s="215">
        <v>0</v>
      </c>
      <c r="I3456" s="216">
        <v>0.25</v>
      </c>
      <c r="J3456" s="217">
        <f t="shared" si="247"/>
        <v>0</v>
      </c>
    </row>
    <row r="3457" spans="1:10" ht="12.75" customHeight="1">
      <c r="A3457" s="228"/>
      <c r="B3457" s="218"/>
      <c r="C3457" s="218"/>
      <c r="D3457" s="218"/>
      <c r="E3457" s="219"/>
      <c r="F3457" s="220"/>
      <c r="G3457" s="202" t="s">
        <v>723</v>
      </c>
      <c r="H3457" s="215">
        <v>2150</v>
      </c>
      <c r="I3457" s="216">
        <v>0.01</v>
      </c>
      <c r="J3457" s="217">
        <f t="shared" si="247"/>
        <v>0.215</v>
      </c>
    </row>
    <row r="3458" spans="1:10" ht="12.75" customHeight="1">
      <c r="A3458" s="288">
        <v>17</v>
      </c>
      <c r="B3458" s="288" t="s">
        <v>1233</v>
      </c>
      <c r="C3458" s="288" t="s">
        <v>737</v>
      </c>
      <c r="D3458" s="288" t="s">
        <v>737</v>
      </c>
      <c r="E3458" s="289" t="s">
        <v>1234</v>
      </c>
      <c r="F3458" s="291" t="s">
        <v>1251</v>
      </c>
      <c r="G3458" s="201" t="s">
        <v>717</v>
      </c>
      <c r="H3458" s="215">
        <v>0</v>
      </c>
      <c r="I3458" s="216">
        <v>7.5</v>
      </c>
      <c r="J3458" s="217">
        <f t="shared" si="247"/>
        <v>0</v>
      </c>
    </row>
    <row r="3459" spans="1:10" ht="12.75" customHeight="1">
      <c r="A3459" s="227"/>
      <c r="B3459" s="227"/>
      <c r="C3459" s="227"/>
      <c r="D3459" s="227"/>
      <c r="E3459" s="227"/>
      <c r="F3459" s="227"/>
      <c r="G3459" s="202" t="s">
        <v>718</v>
      </c>
      <c r="H3459" s="215">
        <v>1</v>
      </c>
      <c r="I3459" s="216">
        <v>0.01</v>
      </c>
      <c r="J3459" s="217">
        <f t="shared" si="247"/>
        <v>1E-4</v>
      </c>
    </row>
    <row r="3460" spans="1:10" ht="12.75" customHeight="1">
      <c r="A3460" s="227"/>
      <c r="B3460" s="227"/>
      <c r="C3460" s="227"/>
      <c r="D3460" s="227"/>
      <c r="E3460" s="227"/>
      <c r="F3460" s="227"/>
      <c r="G3460" s="202" t="s">
        <v>719</v>
      </c>
      <c r="H3460" s="215">
        <v>0</v>
      </c>
      <c r="I3460" s="216">
        <v>7.5</v>
      </c>
      <c r="J3460" s="217">
        <f t="shared" si="247"/>
        <v>0</v>
      </c>
    </row>
    <row r="3461" spans="1:10" ht="12.75" customHeight="1">
      <c r="A3461" s="227"/>
      <c r="B3461" s="227"/>
      <c r="C3461" s="227"/>
      <c r="D3461" s="227"/>
      <c r="E3461" s="227"/>
      <c r="F3461" s="227"/>
      <c r="G3461" s="202" t="s">
        <v>720</v>
      </c>
      <c r="H3461" s="215">
        <v>0</v>
      </c>
      <c r="I3461" s="216">
        <v>0.5</v>
      </c>
      <c r="J3461" s="217">
        <f t="shared" si="247"/>
        <v>0</v>
      </c>
    </row>
    <row r="3462" spans="1:10" ht="12.75" customHeight="1">
      <c r="A3462" s="227"/>
      <c r="B3462" s="228"/>
      <c r="C3462" s="228"/>
      <c r="D3462" s="228"/>
      <c r="E3462" s="228"/>
      <c r="F3462" s="228"/>
      <c r="G3462" s="202" t="s">
        <v>721</v>
      </c>
      <c r="H3462" s="215">
        <v>0</v>
      </c>
      <c r="I3462" s="216">
        <v>0.5</v>
      </c>
      <c r="J3462" s="217">
        <f t="shared" si="247"/>
        <v>0</v>
      </c>
    </row>
    <row r="3463" spans="1:10" ht="12.75" customHeight="1">
      <c r="A3463" s="227"/>
      <c r="B3463" s="218"/>
      <c r="C3463" s="218"/>
      <c r="D3463" s="218"/>
      <c r="E3463" s="219"/>
      <c r="F3463" s="222"/>
      <c r="G3463" s="202" t="s">
        <v>722</v>
      </c>
      <c r="H3463" s="215">
        <v>0</v>
      </c>
      <c r="I3463" s="216">
        <v>0.25</v>
      </c>
      <c r="J3463" s="217">
        <f t="shared" si="247"/>
        <v>0</v>
      </c>
    </row>
    <row r="3464" spans="1:10" ht="12.75" customHeight="1">
      <c r="A3464" s="228"/>
      <c r="B3464" s="218"/>
      <c r="C3464" s="218"/>
      <c r="D3464" s="218"/>
      <c r="E3464" s="219"/>
      <c r="F3464" s="222"/>
      <c r="G3464" s="202" t="s">
        <v>723</v>
      </c>
      <c r="H3464" s="215">
        <v>2560</v>
      </c>
      <c r="I3464" s="216">
        <v>0.01</v>
      </c>
      <c r="J3464" s="217">
        <f t="shared" si="247"/>
        <v>0.25600000000000001</v>
      </c>
    </row>
    <row r="3465" spans="1:10" ht="12.75" customHeight="1">
      <c r="A3465" s="288">
        <v>18</v>
      </c>
      <c r="B3465" s="288" t="s">
        <v>1233</v>
      </c>
      <c r="C3465" s="288" t="s">
        <v>737</v>
      </c>
      <c r="D3465" s="288" t="s">
        <v>737</v>
      </c>
      <c r="E3465" s="289" t="s">
        <v>1234</v>
      </c>
      <c r="F3465" s="290" t="s">
        <v>1252</v>
      </c>
      <c r="G3465" s="201" t="s">
        <v>717</v>
      </c>
      <c r="H3465" s="215">
        <v>0</v>
      </c>
      <c r="I3465" s="216">
        <v>7.5</v>
      </c>
      <c r="J3465" s="217">
        <f t="shared" si="247"/>
        <v>0</v>
      </c>
    </row>
    <row r="3466" spans="1:10" ht="12.75" customHeight="1">
      <c r="A3466" s="227"/>
      <c r="B3466" s="227"/>
      <c r="C3466" s="227"/>
      <c r="D3466" s="227"/>
      <c r="E3466" s="227"/>
      <c r="F3466" s="227"/>
      <c r="G3466" s="202" t="s">
        <v>718</v>
      </c>
      <c r="H3466" s="215">
        <v>1</v>
      </c>
      <c r="I3466" s="216">
        <v>0.01</v>
      </c>
      <c r="J3466" s="217">
        <f t="shared" si="247"/>
        <v>1E-4</v>
      </c>
    </row>
    <row r="3467" spans="1:10" ht="12.75" customHeight="1">
      <c r="A3467" s="227"/>
      <c r="B3467" s="227"/>
      <c r="C3467" s="227"/>
      <c r="D3467" s="227"/>
      <c r="E3467" s="227"/>
      <c r="F3467" s="227"/>
      <c r="G3467" s="202" t="s">
        <v>719</v>
      </c>
      <c r="H3467" s="215">
        <v>0</v>
      </c>
      <c r="I3467" s="216">
        <v>7.5</v>
      </c>
      <c r="J3467" s="217">
        <f t="shared" si="247"/>
        <v>0</v>
      </c>
    </row>
    <row r="3468" spans="1:10" ht="12.75" customHeight="1">
      <c r="A3468" s="227"/>
      <c r="B3468" s="227"/>
      <c r="C3468" s="227"/>
      <c r="D3468" s="227"/>
      <c r="E3468" s="227"/>
      <c r="F3468" s="227"/>
      <c r="G3468" s="202" t="s">
        <v>720</v>
      </c>
      <c r="H3468" s="215">
        <v>0</v>
      </c>
      <c r="I3468" s="216">
        <v>0.5</v>
      </c>
      <c r="J3468" s="217">
        <f t="shared" si="247"/>
        <v>0</v>
      </c>
    </row>
    <row r="3469" spans="1:10" ht="12.75" customHeight="1">
      <c r="A3469" s="227"/>
      <c r="B3469" s="228"/>
      <c r="C3469" s="228"/>
      <c r="D3469" s="228"/>
      <c r="E3469" s="228"/>
      <c r="F3469" s="228"/>
      <c r="G3469" s="202" t="s">
        <v>721</v>
      </c>
      <c r="H3469" s="215">
        <v>0</v>
      </c>
      <c r="I3469" s="216">
        <v>0.5</v>
      </c>
      <c r="J3469" s="217">
        <f t="shared" si="247"/>
        <v>0</v>
      </c>
    </row>
    <row r="3470" spans="1:10" ht="12.75" customHeight="1">
      <c r="A3470" s="227"/>
      <c r="B3470" s="218"/>
      <c r="C3470" s="218"/>
      <c r="D3470" s="218"/>
      <c r="E3470" s="219"/>
      <c r="F3470" s="220"/>
      <c r="G3470" s="202" t="s">
        <v>722</v>
      </c>
      <c r="H3470" s="215">
        <v>0</v>
      </c>
      <c r="I3470" s="216">
        <v>0.25</v>
      </c>
      <c r="J3470" s="217">
        <f t="shared" si="247"/>
        <v>0</v>
      </c>
    </row>
    <row r="3471" spans="1:10" ht="12.75" customHeight="1">
      <c r="A3471" s="228"/>
      <c r="B3471" s="218"/>
      <c r="C3471" s="218"/>
      <c r="D3471" s="218"/>
      <c r="E3471" s="219"/>
      <c r="F3471" s="220"/>
      <c r="G3471" s="202" t="s">
        <v>723</v>
      </c>
      <c r="H3471" s="215">
        <v>1350</v>
      </c>
      <c r="I3471" s="216">
        <v>0.01</v>
      </c>
      <c r="J3471" s="217">
        <f t="shared" si="247"/>
        <v>0.13500000000000001</v>
      </c>
    </row>
    <row r="3472" spans="1:10" ht="12.75" customHeight="1">
      <c r="A3472" s="288">
        <v>19</v>
      </c>
      <c r="B3472" s="288" t="s">
        <v>1233</v>
      </c>
      <c r="C3472" s="288" t="s">
        <v>737</v>
      </c>
      <c r="D3472" s="288" t="s">
        <v>737</v>
      </c>
      <c r="E3472" s="289" t="s">
        <v>1234</v>
      </c>
      <c r="F3472" s="290" t="s">
        <v>1253</v>
      </c>
      <c r="G3472" s="201" t="s">
        <v>717</v>
      </c>
      <c r="H3472" s="215">
        <v>0</v>
      </c>
      <c r="I3472" s="216">
        <v>7.5</v>
      </c>
      <c r="J3472" s="217">
        <f t="shared" si="247"/>
        <v>0</v>
      </c>
    </row>
    <row r="3473" spans="1:10" ht="12.75" customHeight="1">
      <c r="A3473" s="227"/>
      <c r="B3473" s="227"/>
      <c r="C3473" s="227"/>
      <c r="D3473" s="227"/>
      <c r="E3473" s="227"/>
      <c r="F3473" s="227"/>
      <c r="G3473" s="202" t="s">
        <v>718</v>
      </c>
      <c r="H3473" s="215">
        <v>1</v>
      </c>
      <c r="I3473" s="216">
        <v>0.01</v>
      </c>
      <c r="J3473" s="217">
        <f t="shared" si="247"/>
        <v>1E-4</v>
      </c>
    </row>
    <row r="3474" spans="1:10" ht="12.75" customHeight="1">
      <c r="A3474" s="227"/>
      <c r="B3474" s="227"/>
      <c r="C3474" s="227"/>
      <c r="D3474" s="227"/>
      <c r="E3474" s="227"/>
      <c r="F3474" s="227"/>
      <c r="G3474" s="202" t="s">
        <v>719</v>
      </c>
      <c r="H3474" s="215">
        <v>0</v>
      </c>
      <c r="I3474" s="216">
        <v>7.5</v>
      </c>
      <c r="J3474" s="217">
        <f t="shared" si="247"/>
        <v>0</v>
      </c>
    </row>
    <row r="3475" spans="1:10" ht="12.75" customHeight="1">
      <c r="A3475" s="227"/>
      <c r="B3475" s="227"/>
      <c r="C3475" s="227"/>
      <c r="D3475" s="227"/>
      <c r="E3475" s="227"/>
      <c r="F3475" s="227"/>
      <c r="G3475" s="202" t="s">
        <v>720</v>
      </c>
      <c r="H3475" s="215">
        <v>0</v>
      </c>
      <c r="I3475" s="216">
        <v>0.5</v>
      </c>
      <c r="J3475" s="217">
        <f t="shared" si="247"/>
        <v>0</v>
      </c>
    </row>
    <row r="3476" spans="1:10" ht="12.75" customHeight="1">
      <c r="A3476" s="227"/>
      <c r="B3476" s="228"/>
      <c r="C3476" s="228"/>
      <c r="D3476" s="228"/>
      <c r="E3476" s="228"/>
      <c r="F3476" s="228"/>
      <c r="G3476" s="202" t="s">
        <v>721</v>
      </c>
      <c r="H3476" s="215">
        <v>0</v>
      </c>
      <c r="I3476" s="216">
        <v>0.5</v>
      </c>
      <c r="J3476" s="217">
        <f t="shared" si="247"/>
        <v>0</v>
      </c>
    </row>
    <row r="3477" spans="1:10" ht="12.75" customHeight="1">
      <c r="A3477" s="227"/>
      <c r="B3477" s="218"/>
      <c r="C3477" s="218"/>
      <c r="D3477" s="218"/>
      <c r="E3477" s="219"/>
      <c r="F3477" s="220"/>
      <c r="G3477" s="202" t="s">
        <v>722</v>
      </c>
      <c r="H3477" s="215">
        <v>0</v>
      </c>
      <c r="I3477" s="216">
        <v>0.25</v>
      </c>
      <c r="J3477" s="217">
        <f t="shared" si="247"/>
        <v>0</v>
      </c>
    </row>
    <row r="3478" spans="1:10" ht="12.75" customHeight="1">
      <c r="A3478" s="228"/>
      <c r="B3478" s="218"/>
      <c r="C3478" s="218"/>
      <c r="D3478" s="218"/>
      <c r="E3478" s="219"/>
      <c r="F3478" s="220"/>
      <c r="G3478" s="202" t="s">
        <v>723</v>
      </c>
      <c r="H3478" s="215">
        <v>1950</v>
      </c>
      <c r="I3478" s="216">
        <v>0.01</v>
      </c>
      <c r="J3478" s="217">
        <f t="shared" si="247"/>
        <v>0.19500000000000001</v>
      </c>
    </row>
    <row r="3479" spans="1:10" ht="12.75" customHeight="1">
      <c r="A3479" s="288">
        <v>20</v>
      </c>
      <c r="B3479" s="288" t="s">
        <v>1233</v>
      </c>
      <c r="C3479" s="288" t="s">
        <v>737</v>
      </c>
      <c r="D3479" s="288" t="s">
        <v>737</v>
      </c>
      <c r="E3479" s="289" t="s">
        <v>1234</v>
      </c>
      <c r="F3479" s="291" t="s">
        <v>1254</v>
      </c>
      <c r="G3479" s="201" t="s">
        <v>717</v>
      </c>
      <c r="H3479" s="215">
        <v>0</v>
      </c>
      <c r="I3479" s="216">
        <v>7.5</v>
      </c>
      <c r="J3479" s="217">
        <f t="shared" si="247"/>
        <v>0</v>
      </c>
    </row>
    <row r="3480" spans="1:10" ht="12.75" customHeight="1">
      <c r="A3480" s="227"/>
      <c r="B3480" s="227"/>
      <c r="C3480" s="227"/>
      <c r="D3480" s="227"/>
      <c r="E3480" s="227"/>
      <c r="F3480" s="227"/>
      <c r="G3480" s="202" t="s">
        <v>718</v>
      </c>
      <c r="H3480" s="215">
        <v>1</v>
      </c>
      <c r="I3480" s="216">
        <v>0.01</v>
      </c>
      <c r="J3480" s="217">
        <f t="shared" si="247"/>
        <v>1E-4</v>
      </c>
    </row>
    <row r="3481" spans="1:10" ht="12.75" customHeight="1">
      <c r="A3481" s="227"/>
      <c r="B3481" s="227"/>
      <c r="C3481" s="227"/>
      <c r="D3481" s="227"/>
      <c r="E3481" s="227"/>
      <c r="F3481" s="227"/>
      <c r="G3481" s="202" t="s">
        <v>719</v>
      </c>
      <c r="H3481" s="215">
        <v>0</v>
      </c>
      <c r="I3481" s="216">
        <v>7.5</v>
      </c>
      <c r="J3481" s="217">
        <f t="shared" si="247"/>
        <v>0</v>
      </c>
    </row>
    <row r="3482" spans="1:10" ht="12.75" customHeight="1">
      <c r="A3482" s="227"/>
      <c r="B3482" s="227"/>
      <c r="C3482" s="227"/>
      <c r="D3482" s="227"/>
      <c r="E3482" s="227"/>
      <c r="F3482" s="227"/>
      <c r="G3482" s="202" t="s">
        <v>720</v>
      </c>
      <c r="H3482" s="215">
        <v>0</v>
      </c>
      <c r="I3482" s="216">
        <v>0.5</v>
      </c>
      <c r="J3482" s="217">
        <f t="shared" si="247"/>
        <v>0</v>
      </c>
    </row>
    <row r="3483" spans="1:10" ht="12.75" customHeight="1">
      <c r="A3483" s="227"/>
      <c r="B3483" s="228"/>
      <c r="C3483" s="228"/>
      <c r="D3483" s="228"/>
      <c r="E3483" s="228"/>
      <c r="F3483" s="228"/>
      <c r="G3483" s="202" t="s">
        <v>721</v>
      </c>
      <c r="H3483" s="215">
        <v>0</v>
      </c>
      <c r="I3483" s="216">
        <v>0.5</v>
      </c>
      <c r="J3483" s="217">
        <f t="shared" si="247"/>
        <v>0</v>
      </c>
    </row>
    <row r="3484" spans="1:10" ht="12.75" customHeight="1">
      <c r="A3484" s="227"/>
      <c r="B3484" s="218"/>
      <c r="C3484" s="218"/>
      <c r="D3484" s="218"/>
      <c r="E3484" s="219"/>
      <c r="F3484" s="222"/>
      <c r="G3484" s="202" t="s">
        <v>722</v>
      </c>
      <c r="H3484" s="215">
        <v>0</v>
      </c>
      <c r="I3484" s="216">
        <v>0.25</v>
      </c>
      <c r="J3484" s="217">
        <f t="shared" si="247"/>
        <v>0</v>
      </c>
    </row>
    <row r="3485" spans="1:10" ht="12.75" customHeight="1">
      <c r="A3485" s="228"/>
      <c r="B3485" s="218"/>
      <c r="C3485" s="218"/>
      <c r="D3485" s="218"/>
      <c r="E3485" s="219"/>
      <c r="F3485" s="222"/>
      <c r="G3485" s="202" t="s">
        <v>723</v>
      </c>
      <c r="H3485" s="215">
        <v>2987</v>
      </c>
      <c r="I3485" s="216">
        <v>0.01</v>
      </c>
      <c r="J3485" s="217">
        <f t="shared" si="247"/>
        <v>0.29870000000000002</v>
      </c>
    </row>
    <row r="3486" spans="1:10" ht="12.75" customHeight="1">
      <c r="A3486" s="288">
        <v>21</v>
      </c>
      <c r="B3486" s="288" t="s">
        <v>1233</v>
      </c>
      <c r="C3486" s="288" t="s">
        <v>737</v>
      </c>
      <c r="D3486" s="288" t="s">
        <v>737</v>
      </c>
      <c r="E3486" s="289" t="s">
        <v>1234</v>
      </c>
      <c r="F3486" s="291" t="s">
        <v>1255</v>
      </c>
      <c r="G3486" s="201" t="s">
        <v>717</v>
      </c>
      <c r="H3486" s="215">
        <v>0</v>
      </c>
      <c r="I3486" s="216">
        <v>7.5</v>
      </c>
      <c r="J3486" s="217">
        <f t="shared" si="247"/>
        <v>0</v>
      </c>
    </row>
    <row r="3487" spans="1:10" ht="12.75" customHeight="1">
      <c r="A3487" s="227"/>
      <c r="B3487" s="227"/>
      <c r="C3487" s="227"/>
      <c r="D3487" s="227"/>
      <c r="E3487" s="227"/>
      <c r="F3487" s="227"/>
      <c r="G3487" s="202" t="s">
        <v>718</v>
      </c>
      <c r="H3487" s="215">
        <v>2</v>
      </c>
      <c r="I3487" s="216">
        <v>0.01</v>
      </c>
      <c r="J3487" s="217">
        <f t="shared" si="247"/>
        <v>2.0000000000000001E-4</v>
      </c>
    </row>
    <row r="3488" spans="1:10" ht="12.75" customHeight="1">
      <c r="A3488" s="227"/>
      <c r="B3488" s="227"/>
      <c r="C3488" s="227"/>
      <c r="D3488" s="227"/>
      <c r="E3488" s="227"/>
      <c r="F3488" s="227"/>
      <c r="G3488" s="202" t="s">
        <v>719</v>
      </c>
      <c r="H3488" s="215">
        <v>0</v>
      </c>
      <c r="I3488" s="216">
        <v>7.5</v>
      </c>
      <c r="J3488" s="217">
        <f t="shared" si="247"/>
        <v>0</v>
      </c>
    </row>
    <row r="3489" spans="1:10" ht="12.75" customHeight="1">
      <c r="A3489" s="227"/>
      <c r="B3489" s="227"/>
      <c r="C3489" s="227"/>
      <c r="D3489" s="227"/>
      <c r="E3489" s="227"/>
      <c r="F3489" s="227"/>
      <c r="G3489" s="202" t="s">
        <v>720</v>
      </c>
      <c r="H3489" s="215">
        <v>0</v>
      </c>
      <c r="I3489" s="216">
        <v>0.5</v>
      </c>
      <c r="J3489" s="217">
        <f t="shared" si="247"/>
        <v>0</v>
      </c>
    </row>
    <row r="3490" spans="1:10" ht="12.75" customHeight="1">
      <c r="A3490" s="227"/>
      <c r="B3490" s="228"/>
      <c r="C3490" s="228"/>
      <c r="D3490" s="228"/>
      <c r="E3490" s="228"/>
      <c r="F3490" s="228"/>
      <c r="G3490" s="202" t="s">
        <v>721</v>
      </c>
      <c r="H3490" s="215">
        <v>0</v>
      </c>
      <c r="I3490" s="216">
        <v>0.5</v>
      </c>
      <c r="J3490" s="217">
        <f t="shared" si="247"/>
        <v>0</v>
      </c>
    </row>
    <row r="3491" spans="1:10" ht="12.75" customHeight="1">
      <c r="A3491" s="227"/>
      <c r="B3491" s="218"/>
      <c r="C3491" s="218"/>
      <c r="D3491" s="218"/>
      <c r="E3491" s="219"/>
      <c r="F3491" s="220"/>
      <c r="G3491" s="202" t="s">
        <v>722</v>
      </c>
      <c r="H3491" s="215">
        <v>0</v>
      </c>
      <c r="I3491" s="216">
        <v>0.25</v>
      </c>
      <c r="J3491" s="217">
        <f t="shared" si="247"/>
        <v>0</v>
      </c>
    </row>
    <row r="3492" spans="1:10" ht="12.75" customHeight="1">
      <c r="A3492" s="228"/>
      <c r="B3492" s="218"/>
      <c r="C3492" s="218"/>
      <c r="D3492" s="218"/>
      <c r="E3492" s="219"/>
      <c r="F3492" s="220"/>
      <c r="G3492" s="202" t="s">
        <v>723</v>
      </c>
      <c r="H3492" s="215">
        <f>1250+2100</f>
        <v>3350</v>
      </c>
      <c r="I3492" s="216">
        <v>0.01</v>
      </c>
      <c r="J3492" s="217">
        <f t="shared" si="247"/>
        <v>0.33500000000000002</v>
      </c>
    </row>
    <row r="3493" spans="1:10" ht="12.75" customHeight="1">
      <c r="A3493" s="288">
        <v>22</v>
      </c>
      <c r="B3493" s="288" t="s">
        <v>1233</v>
      </c>
      <c r="C3493" s="288" t="s">
        <v>737</v>
      </c>
      <c r="D3493" s="288" t="s">
        <v>737</v>
      </c>
      <c r="E3493" s="289" t="s">
        <v>1234</v>
      </c>
      <c r="F3493" s="290" t="s">
        <v>1256</v>
      </c>
      <c r="G3493" s="201" t="s">
        <v>717</v>
      </c>
      <c r="H3493" s="215">
        <v>0</v>
      </c>
      <c r="I3493" s="216">
        <v>7.5</v>
      </c>
      <c r="J3493" s="217">
        <f t="shared" si="247"/>
        <v>0</v>
      </c>
    </row>
    <row r="3494" spans="1:10" ht="12.75" customHeight="1">
      <c r="A3494" s="227"/>
      <c r="B3494" s="227"/>
      <c r="C3494" s="227"/>
      <c r="D3494" s="227"/>
      <c r="E3494" s="227"/>
      <c r="F3494" s="227"/>
      <c r="G3494" s="202" t="s">
        <v>718</v>
      </c>
      <c r="H3494" s="221">
        <v>0</v>
      </c>
      <c r="I3494" s="216">
        <v>0.01</v>
      </c>
      <c r="J3494" s="217">
        <f t="shared" si="247"/>
        <v>0</v>
      </c>
    </row>
    <row r="3495" spans="1:10" ht="12.75" customHeight="1">
      <c r="A3495" s="227"/>
      <c r="B3495" s="227"/>
      <c r="C3495" s="227"/>
      <c r="D3495" s="227"/>
      <c r="E3495" s="227"/>
      <c r="F3495" s="227"/>
      <c r="G3495" s="202" t="s">
        <v>719</v>
      </c>
      <c r="H3495" s="215">
        <v>0</v>
      </c>
      <c r="I3495" s="216">
        <v>7.5</v>
      </c>
      <c r="J3495" s="217">
        <f t="shared" si="247"/>
        <v>0</v>
      </c>
    </row>
    <row r="3496" spans="1:10" ht="12.75" customHeight="1">
      <c r="A3496" s="227"/>
      <c r="B3496" s="227"/>
      <c r="C3496" s="227"/>
      <c r="D3496" s="227"/>
      <c r="E3496" s="227"/>
      <c r="F3496" s="227"/>
      <c r="G3496" s="202" t="s">
        <v>720</v>
      </c>
      <c r="H3496" s="215">
        <v>0</v>
      </c>
      <c r="I3496" s="216">
        <v>0.5</v>
      </c>
      <c r="J3496" s="217">
        <f t="shared" si="247"/>
        <v>0</v>
      </c>
    </row>
    <row r="3497" spans="1:10" ht="12.75" customHeight="1">
      <c r="A3497" s="227"/>
      <c r="B3497" s="228"/>
      <c r="C3497" s="228"/>
      <c r="D3497" s="228"/>
      <c r="E3497" s="228"/>
      <c r="F3497" s="228"/>
      <c r="G3497" s="202" t="s">
        <v>721</v>
      </c>
      <c r="H3497" s="215">
        <v>0</v>
      </c>
      <c r="I3497" s="216">
        <v>0.5</v>
      </c>
      <c r="J3497" s="217">
        <f t="shared" si="247"/>
        <v>0</v>
      </c>
    </row>
    <row r="3498" spans="1:10" ht="12.75" customHeight="1">
      <c r="A3498" s="227"/>
      <c r="B3498" s="218"/>
      <c r="C3498" s="218"/>
      <c r="D3498" s="218"/>
      <c r="E3498" s="219"/>
      <c r="F3498" s="220"/>
      <c r="G3498" s="202" t="s">
        <v>722</v>
      </c>
      <c r="H3498" s="215">
        <v>0</v>
      </c>
      <c r="I3498" s="216">
        <v>0.25</v>
      </c>
      <c r="J3498" s="217">
        <f t="shared" si="247"/>
        <v>0</v>
      </c>
    </row>
    <row r="3499" spans="1:10" ht="12.75" customHeight="1">
      <c r="A3499" s="228"/>
      <c r="B3499" s="218"/>
      <c r="C3499" s="218"/>
      <c r="D3499" s="218"/>
      <c r="E3499" s="219"/>
      <c r="F3499" s="220"/>
      <c r="G3499" s="202" t="s">
        <v>723</v>
      </c>
      <c r="H3499" s="215">
        <v>2950</v>
      </c>
      <c r="I3499" s="216">
        <v>0.01</v>
      </c>
      <c r="J3499" s="217">
        <f t="shared" si="247"/>
        <v>0.29499999999999998</v>
      </c>
    </row>
    <row r="3500" spans="1:10" ht="12.75" customHeight="1">
      <c r="A3500" s="288">
        <v>23</v>
      </c>
      <c r="B3500" s="288" t="s">
        <v>1233</v>
      </c>
      <c r="C3500" s="288" t="s">
        <v>737</v>
      </c>
      <c r="D3500" s="288" t="s">
        <v>737</v>
      </c>
      <c r="E3500" s="289" t="s">
        <v>1234</v>
      </c>
      <c r="F3500" s="290" t="s">
        <v>1257</v>
      </c>
      <c r="G3500" s="51" t="s">
        <v>1258</v>
      </c>
      <c r="H3500" s="215">
        <v>0</v>
      </c>
      <c r="I3500" s="201">
        <v>7.5</v>
      </c>
      <c r="J3500" s="217">
        <f t="shared" si="247"/>
        <v>0</v>
      </c>
    </row>
    <row r="3501" spans="1:10" ht="12.75" customHeight="1">
      <c r="A3501" s="227"/>
      <c r="B3501" s="227"/>
      <c r="C3501" s="227"/>
      <c r="D3501" s="227"/>
      <c r="E3501" s="227"/>
      <c r="F3501" s="227"/>
      <c r="G3501" s="51" t="s">
        <v>718</v>
      </c>
      <c r="H3501" s="215">
        <v>4</v>
      </c>
      <c r="I3501" s="216">
        <v>0.01</v>
      </c>
      <c r="J3501" s="217">
        <f t="shared" si="247"/>
        <v>4.0000000000000002E-4</v>
      </c>
    </row>
    <row r="3502" spans="1:10" ht="12.75" customHeight="1">
      <c r="A3502" s="227"/>
      <c r="B3502" s="227"/>
      <c r="C3502" s="227"/>
      <c r="D3502" s="227"/>
      <c r="E3502" s="227"/>
      <c r="F3502" s="227"/>
      <c r="G3502" s="51" t="s">
        <v>154</v>
      </c>
      <c r="H3502" s="215">
        <v>0</v>
      </c>
      <c r="I3502" s="216">
        <v>7.5</v>
      </c>
      <c r="J3502" s="217">
        <f t="shared" si="247"/>
        <v>0</v>
      </c>
    </row>
    <row r="3503" spans="1:10" ht="12.75" customHeight="1">
      <c r="A3503" s="227"/>
      <c r="B3503" s="227"/>
      <c r="C3503" s="227"/>
      <c r="D3503" s="227"/>
      <c r="E3503" s="227"/>
      <c r="F3503" s="227"/>
      <c r="G3503" s="51" t="s">
        <v>1259</v>
      </c>
      <c r="H3503" s="215">
        <v>0</v>
      </c>
      <c r="I3503" s="216">
        <v>0.5</v>
      </c>
      <c r="J3503" s="217">
        <f t="shared" si="247"/>
        <v>0</v>
      </c>
    </row>
    <row r="3504" spans="1:10" ht="12.75" customHeight="1">
      <c r="A3504" s="227"/>
      <c r="B3504" s="227"/>
      <c r="C3504" s="227"/>
      <c r="D3504" s="227"/>
      <c r="E3504" s="227"/>
      <c r="F3504" s="227"/>
      <c r="G3504" s="51" t="s">
        <v>1260</v>
      </c>
      <c r="H3504" s="215">
        <v>0</v>
      </c>
      <c r="I3504" s="216">
        <v>0.5</v>
      </c>
      <c r="J3504" s="217">
        <f t="shared" si="247"/>
        <v>0</v>
      </c>
    </row>
    <row r="3505" spans="1:10" ht="12.75" customHeight="1">
      <c r="A3505" s="227"/>
      <c r="B3505" s="227"/>
      <c r="C3505" s="227"/>
      <c r="D3505" s="227"/>
      <c r="E3505" s="227"/>
      <c r="F3505" s="227"/>
      <c r="G3505" s="51" t="s">
        <v>1261</v>
      </c>
      <c r="H3505" s="215">
        <v>0</v>
      </c>
      <c r="I3505" s="216">
        <v>0.25</v>
      </c>
      <c r="J3505" s="217">
        <f t="shared" si="247"/>
        <v>0</v>
      </c>
    </row>
    <row r="3506" spans="1:10" ht="12.75" customHeight="1">
      <c r="A3506" s="228"/>
      <c r="B3506" s="228"/>
      <c r="C3506" s="228"/>
      <c r="D3506" s="228"/>
      <c r="E3506" s="228"/>
      <c r="F3506" s="228"/>
      <c r="G3506" s="51" t="s">
        <v>1262</v>
      </c>
      <c r="H3506" s="215">
        <v>3500</v>
      </c>
      <c r="I3506" s="216">
        <v>0.01</v>
      </c>
      <c r="J3506" s="217">
        <f t="shared" si="247"/>
        <v>0.35</v>
      </c>
    </row>
    <row r="3507" spans="1:10" ht="12.75" customHeight="1">
      <c r="A3507" s="288">
        <v>24</v>
      </c>
      <c r="B3507" s="288" t="s">
        <v>1233</v>
      </c>
      <c r="C3507" s="288" t="s">
        <v>737</v>
      </c>
      <c r="D3507" s="288" t="s">
        <v>737</v>
      </c>
      <c r="E3507" s="289" t="s">
        <v>1234</v>
      </c>
      <c r="F3507" s="290" t="s">
        <v>1263</v>
      </c>
      <c r="G3507" s="51" t="s">
        <v>1264</v>
      </c>
      <c r="H3507" s="215">
        <v>0</v>
      </c>
      <c r="I3507" s="201">
        <v>7.5</v>
      </c>
      <c r="J3507" s="217">
        <f t="shared" si="247"/>
        <v>0</v>
      </c>
    </row>
    <row r="3508" spans="1:10" ht="12.75" customHeight="1">
      <c r="A3508" s="227"/>
      <c r="B3508" s="227"/>
      <c r="C3508" s="227"/>
      <c r="D3508" s="227"/>
      <c r="E3508" s="227"/>
      <c r="F3508" s="227"/>
      <c r="G3508" s="51" t="s">
        <v>718</v>
      </c>
      <c r="H3508" s="215">
        <v>1</v>
      </c>
      <c r="I3508" s="216">
        <v>0.01</v>
      </c>
      <c r="J3508" s="217">
        <f t="shared" si="247"/>
        <v>1E-4</v>
      </c>
    </row>
    <row r="3509" spans="1:10" ht="12.75" customHeight="1">
      <c r="A3509" s="227"/>
      <c r="B3509" s="227"/>
      <c r="C3509" s="227"/>
      <c r="D3509" s="227"/>
      <c r="E3509" s="227"/>
      <c r="F3509" s="227"/>
      <c r="G3509" s="51" t="s">
        <v>154</v>
      </c>
      <c r="H3509" s="215">
        <v>1</v>
      </c>
      <c r="I3509" s="216">
        <v>7.5</v>
      </c>
      <c r="J3509" s="217">
        <f t="shared" si="247"/>
        <v>7.4999999999999997E-2</v>
      </c>
    </row>
    <row r="3510" spans="1:10" ht="12.75" customHeight="1">
      <c r="A3510" s="227"/>
      <c r="B3510" s="227"/>
      <c r="C3510" s="227"/>
      <c r="D3510" s="227"/>
      <c r="E3510" s="227"/>
      <c r="F3510" s="227"/>
      <c r="G3510" s="51" t="s">
        <v>1259</v>
      </c>
      <c r="H3510" s="215">
        <v>0</v>
      </c>
      <c r="I3510" s="216">
        <v>0.5</v>
      </c>
      <c r="J3510" s="217">
        <f t="shared" si="247"/>
        <v>0</v>
      </c>
    </row>
    <row r="3511" spans="1:10" ht="12.75" customHeight="1">
      <c r="A3511" s="227"/>
      <c r="B3511" s="227"/>
      <c r="C3511" s="227"/>
      <c r="D3511" s="227"/>
      <c r="E3511" s="227"/>
      <c r="F3511" s="227"/>
      <c r="G3511" s="51" t="s">
        <v>1260</v>
      </c>
      <c r="H3511" s="215">
        <v>0</v>
      </c>
      <c r="I3511" s="216">
        <v>0.5</v>
      </c>
      <c r="J3511" s="217">
        <f t="shared" si="247"/>
        <v>0</v>
      </c>
    </row>
    <row r="3512" spans="1:10" ht="12.75" customHeight="1">
      <c r="A3512" s="227"/>
      <c r="B3512" s="227"/>
      <c r="C3512" s="227"/>
      <c r="D3512" s="227"/>
      <c r="E3512" s="227"/>
      <c r="F3512" s="227"/>
      <c r="G3512" s="51" t="s">
        <v>1261</v>
      </c>
      <c r="H3512" s="215">
        <v>0</v>
      </c>
      <c r="I3512" s="216">
        <v>0.25</v>
      </c>
      <c r="J3512" s="217">
        <f t="shared" si="247"/>
        <v>0</v>
      </c>
    </row>
    <row r="3513" spans="1:10" ht="12.75" customHeight="1">
      <c r="A3513" s="228"/>
      <c r="B3513" s="228"/>
      <c r="C3513" s="228"/>
      <c r="D3513" s="228"/>
      <c r="E3513" s="228"/>
      <c r="F3513" s="228"/>
      <c r="G3513" s="51" t="s">
        <v>1262</v>
      </c>
      <c r="H3513" s="215">
        <v>3850</v>
      </c>
      <c r="I3513" s="216">
        <v>0.01</v>
      </c>
      <c r="J3513" s="217">
        <f t="shared" si="247"/>
        <v>0.38500000000000001</v>
      </c>
    </row>
    <row r="3514" spans="1:10" ht="12.75" customHeight="1">
      <c r="A3514" s="288">
        <v>25</v>
      </c>
      <c r="B3514" s="288" t="s">
        <v>1233</v>
      </c>
      <c r="C3514" s="288" t="s">
        <v>737</v>
      </c>
      <c r="D3514" s="288" t="s">
        <v>737</v>
      </c>
      <c r="E3514" s="289" t="s">
        <v>1234</v>
      </c>
      <c r="F3514" s="290" t="s">
        <v>1265</v>
      </c>
      <c r="G3514" s="51" t="s">
        <v>1266</v>
      </c>
      <c r="H3514" s="215">
        <v>0</v>
      </c>
      <c r="I3514" s="201">
        <v>7.5</v>
      </c>
      <c r="J3514" s="217">
        <f t="shared" si="247"/>
        <v>0</v>
      </c>
    </row>
    <row r="3515" spans="1:10" ht="12.75" customHeight="1">
      <c r="A3515" s="227"/>
      <c r="B3515" s="227"/>
      <c r="C3515" s="227"/>
      <c r="D3515" s="227"/>
      <c r="E3515" s="227"/>
      <c r="F3515" s="227"/>
      <c r="G3515" s="51" t="s">
        <v>718</v>
      </c>
      <c r="H3515" s="215">
        <v>2</v>
      </c>
      <c r="I3515" s="216">
        <v>0.01</v>
      </c>
      <c r="J3515" s="217">
        <f t="shared" si="247"/>
        <v>2.0000000000000001E-4</v>
      </c>
    </row>
    <row r="3516" spans="1:10" ht="12.75" customHeight="1">
      <c r="A3516" s="227"/>
      <c r="B3516" s="227"/>
      <c r="C3516" s="227"/>
      <c r="D3516" s="227"/>
      <c r="E3516" s="227"/>
      <c r="F3516" s="227"/>
      <c r="G3516" s="51" t="s">
        <v>154</v>
      </c>
      <c r="H3516" s="215">
        <v>0</v>
      </c>
      <c r="I3516" s="216">
        <v>7.5</v>
      </c>
      <c r="J3516" s="217">
        <f t="shared" si="247"/>
        <v>0</v>
      </c>
    </row>
    <row r="3517" spans="1:10" ht="12.75" customHeight="1">
      <c r="A3517" s="227"/>
      <c r="B3517" s="227"/>
      <c r="C3517" s="227"/>
      <c r="D3517" s="227"/>
      <c r="E3517" s="227"/>
      <c r="F3517" s="227"/>
      <c r="G3517" s="51" t="s">
        <v>1259</v>
      </c>
      <c r="H3517" s="215">
        <v>0</v>
      </c>
      <c r="I3517" s="216">
        <v>0.5</v>
      </c>
      <c r="J3517" s="217">
        <f t="shared" si="247"/>
        <v>0</v>
      </c>
    </row>
    <row r="3518" spans="1:10" ht="12.75" customHeight="1">
      <c r="A3518" s="227"/>
      <c r="B3518" s="227"/>
      <c r="C3518" s="227"/>
      <c r="D3518" s="227"/>
      <c r="E3518" s="227"/>
      <c r="F3518" s="227"/>
      <c r="G3518" s="51" t="s">
        <v>1260</v>
      </c>
      <c r="H3518" s="215">
        <v>0</v>
      </c>
      <c r="I3518" s="216">
        <v>0.5</v>
      </c>
      <c r="J3518" s="217">
        <f t="shared" si="247"/>
        <v>0</v>
      </c>
    </row>
    <row r="3519" spans="1:10" ht="12.75" customHeight="1">
      <c r="A3519" s="227"/>
      <c r="B3519" s="227"/>
      <c r="C3519" s="227"/>
      <c r="D3519" s="227"/>
      <c r="E3519" s="227"/>
      <c r="F3519" s="227"/>
      <c r="G3519" s="51" t="s">
        <v>1261</v>
      </c>
      <c r="H3519" s="215">
        <v>1</v>
      </c>
      <c r="I3519" s="216">
        <v>0.25</v>
      </c>
      <c r="J3519" s="217">
        <f t="shared" si="247"/>
        <v>2.5000000000000001E-3</v>
      </c>
    </row>
    <row r="3520" spans="1:10" ht="12.75" customHeight="1">
      <c r="A3520" s="228"/>
      <c r="B3520" s="228"/>
      <c r="C3520" s="228"/>
      <c r="D3520" s="228"/>
      <c r="E3520" s="228"/>
      <c r="F3520" s="228"/>
      <c r="G3520" s="51" t="s">
        <v>1262</v>
      </c>
      <c r="H3520" s="215">
        <v>3150</v>
      </c>
      <c r="I3520" s="216">
        <v>0.01</v>
      </c>
      <c r="J3520" s="217">
        <f t="shared" si="247"/>
        <v>0.315</v>
      </c>
    </row>
    <row r="3521" spans="1:10" ht="12.75" customHeight="1">
      <c r="A3521" s="288">
        <v>26</v>
      </c>
      <c r="B3521" s="288" t="s">
        <v>1233</v>
      </c>
      <c r="C3521" s="288" t="s">
        <v>737</v>
      </c>
      <c r="D3521" s="288" t="s">
        <v>737</v>
      </c>
      <c r="E3521" s="289" t="s">
        <v>1234</v>
      </c>
      <c r="F3521" s="291" t="s">
        <v>1267</v>
      </c>
      <c r="G3521" s="51" t="s">
        <v>1268</v>
      </c>
      <c r="H3521" s="215">
        <v>0</v>
      </c>
      <c r="I3521" s="201">
        <v>7.5</v>
      </c>
      <c r="J3521" s="217">
        <f t="shared" si="247"/>
        <v>0</v>
      </c>
    </row>
    <row r="3522" spans="1:10" ht="12.75" customHeight="1">
      <c r="A3522" s="227"/>
      <c r="B3522" s="227"/>
      <c r="C3522" s="227"/>
      <c r="D3522" s="227"/>
      <c r="E3522" s="227"/>
      <c r="F3522" s="227"/>
      <c r="G3522" s="51" t="s">
        <v>718</v>
      </c>
      <c r="H3522" s="215">
        <v>2</v>
      </c>
      <c r="I3522" s="216">
        <v>0.01</v>
      </c>
      <c r="J3522" s="217">
        <f t="shared" si="247"/>
        <v>2.0000000000000001E-4</v>
      </c>
    </row>
    <row r="3523" spans="1:10" ht="12.75" customHeight="1">
      <c r="A3523" s="227"/>
      <c r="B3523" s="227"/>
      <c r="C3523" s="227"/>
      <c r="D3523" s="227"/>
      <c r="E3523" s="227"/>
      <c r="F3523" s="227"/>
      <c r="G3523" s="51" t="s">
        <v>154</v>
      </c>
      <c r="H3523" s="215">
        <v>0</v>
      </c>
      <c r="I3523" s="216">
        <v>7.5</v>
      </c>
      <c r="J3523" s="217">
        <f t="shared" si="247"/>
        <v>0</v>
      </c>
    </row>
    <row r="3524" spans="1:10" ht="12.75" customHeight="1">
      <c r="A3524" s="227"/>
      <c r="B3524" s="227"/>
      <c r="C3524" s="227"/>
      <c r="D3524" s="227"/>
      <c r="E3524" s="227"/>
      <c r="F3524" s="227"/>
      <c r="G3524" s="51" t="s">
        <v>1259</v>
      </c>
      <c r="H3524" s="215">
        <v>0</v>
      </c>
      <c r="I3524" s="216">
        <v>0.5</v>
      </c>
      <c r="J3524" s="217">
        <f t="shared" si="247"/>
        <v>0</v>
      </c>
    </row>
    <row r="3525" spans="1:10" ht="12.75" customHeight="1">
      <c r="A3525" s="227"/>
      <c r="B3525" s="227"/>
      <c r="C3525" s="227"/>
      <c r="D3525" s="227"/>
      <c r="E3525" s="227"/>
      <c r="F3525" s="227"/>
      <c r="G3525" s="51" t="s">
        <v>1260</v>
      </c>
      <c r="H3525" s="215">
        <v>0</v>
      </c>
      <c r="I3525" s="216">
        <v>0.5</v>
      </c>
      <c r="J3525" s="217">
        <f t="shared" si="247"/>
        <v>0</v>
      </c>
    </row>
    <row r="3526" spans="1:10" ht="12.75" customHeight="1">
      <c r="A3526" s="227"/>
      <c r="B3526" s="227"/>
      <c r="C3526" s="227"/>
      <c r="D3526" s="227"/>
      <c r="E3526" s="227"/>
      <c r="F3526" s="227"/>
      <c r="G3526" s="51" t="s">
        <v>1261</v>
      </c>
      <c r="H3526" s="215">
        <v>1</v>
      </c>
      <c r="I3526" s="216">
        <v>0.25</v>
      </c>
      <c r="J3526" s="217">
        <f t="shared" si="247"/>
        <v>2.5000000000000001E-3</v>
      </c>
    </row>
    <row r="3527" spans="1:10" ht="12.75" customHeight="1">
      <c r="A3527" s="228"/>
      <c r="B3527" s="228"/>
      <c r="C3527" s="228"/>
      <c r="D3527" s="228"/>
      <c r="E3527" s="228"/>
      <c r="F3527" s="228"/>
      <c r="G3527" s="51" t="s">
        <v>1262</v>
      </c>
      <c r="H3527" s="215">
        <v>2650</v>
      </c>
      <c r="I3527" s="216">
        <v>0.01</v>
      </c>
      <c r="J3527" s="217">
        <f t="shared" si="247"/>
        <v>0.26500000000000001</v>
      </c>
    </row>
    <row r="3528" spans="1:10" ht="12.75" customHeight="1">
      <c r="A3528" s="288">
        <v>27</v>
      </c>
      <c r="B3528" s="288" t="s">
        <v>1233</v>
      </c>
      <c r="C3528" s="288" t="s">
        <v>737</v>
      </c>
      <c r="D3528" s="288" t="s">
        <v>737</v>
      </c>
      <c r="E3528" s="289" t="s">
        <v>1234</v>
      </c>
      <c r="F3528" s="290" t="s">
        <v>1269</v>
      </c>
      <c r="G3528" s="51" t="s">
        <v>1270</v>
      </c>
      <c r="H3528" s="215">
        <v>0</v>
      </c>
      <c r="I3528" s="201">
        <v>7.5</v>
      </c>
      <c r="J3528" s="217">
        <f t="shared" si="247"/>
        <v>0</v>
      </c>
    </row>
    <row r="3529" spans="1:10" ht="12.75" customHeight="1">
      <c r="A3529" s="227"/>
      <c r="B3529" s="227"/>
      <c r="C3529" s="227"/>
      <c r="D3529" s="227"/>
      <c r="E3529" s="227"/>
      <c r="F3529" s="227"/>
      <c r="G3529" s="51" t="s">
        <v>718</v>
      </c>
      <c r="H3529" s="215">
        <v>1</v>
      </c>
      <c r="I3529" s="216">
        <v>0.01</v>
      </c>
      <c r="J3529" s="217">
        <f t="shared" si="247"/>
        <v>1E-4</v>
      </c>
    </row>
    <row r="3530" spans="1:10" ht="12.75" customHeight="1">
      <c r="A3530" s="227"/>
      <c r="B3530" s="227"/>
      <c r="C3530" s="227"/>
      <c r="D3530" s="227"/>
      <c r="E3530" s="227"/>
      <c r="F3530" s="227"/>
      <c r="G3530" s="51" t="s">
        <v>154</v>
      </c>
      <c r="H3530" s="215">
        <v>0</v>
      </c>
      <c r="I3530" s="216">
        <v>7.5</v>
      </c>
      <c r="J3530" s="217">
        <f t="shared" si="247"/>
        <v>0</v>
      </c>
    </row>
    <row r="3531" spans="1:10" ht="12.75" customHeight="1">
      <c r="A3531" s="227"/>
      <c r="B3531" s="227"/>
      <c r="C3531" s="227"/>
      <c r="D3531" s="227"/>
      <c r="E3531" s="227"/>
      <c r="F3531" s="227"/>
      <c r="G3531" s="51" t="s">
        <v>1259</v>
      </c>
      <c r="H3531" s="215">
        <v>0</v>
      </c>
      <c r="I3531" s="216">
        <v>0.5</v>
      </c>
      <c r="J3531" s="217">
        <f t="shared" si="247"/>
        <v>0</v>
      </c>
    </row>
    <row r="3532" spans="1:10" ht="12.75" customHeight="1">
      <c r="A3532" s="227"/>
      <c r="B3532" s="227"/>
      <c r="C3532" s="227"/>
      <c r="D3532" s="227"/>
      <c r="E3532" s="227"/>
      <c r="F3532" s="227"/>
      <c r="G3532" s="51" t="s">
        <v>1260</v>
      </c>
      <c r="H3532" s="215">
        <v>0</v>
      </c>
      <c r="I3532" s="216">
        <v>0.5</v>
      </c>
      <c r="J3532" s="217">
        <f t="shared" si="247"/>
        <v>0</v>
      </c>
    </row>
    <row r="3533" spans="1:10" ht="12.75" customHeight="1">
      <c r="A3533" s="227"/>
      <c r="B3533" s="227"/>
      <c r="C3533" s="227"/>
      <c r="D3533" s="227"/>
      <c r="E3533" s="227"/>
      <c r="F3533" s="227"/>
      <c r="G3533" s="51" t="s">
        <v>1261</v>
      </c>
      <c r="H3533" s="215">
        <v>0</v>
      </c>
      <c r="I3533" s="216">
        <v>0.25</v>
      </c>
      <c r="J3533" s="217">
        <f t="shared" si="247"/>
        <v>0</v>
      </c>
    </row>
    <row r="3534" spans="1:10" ht="12.75" customHeight="1">
      <c r="A3534" s="228"/>
      <c r="B3534" s="228"/>
      <c r="C3534" s="228"/>
      <c r="D3534" s="228"/>
      <c r="E3534" s="228"/>
      <c r="F3534" s="228"/>
      <c r="G3534" s="51" t="s">
        <v>1262</v>
      </c>
      <c r="H3534" s="215">
        <v>2245</v>
      </c>
      <c r="I3534" s="216">
        <v>0.01</v>
      </c>
      <c r="J3534" s="217">
        <f t="shared" si="247"/>
        <v>0.22450000000000001</v>
      </c>
    </row>
    <row r="3535" spans="1:10" ht="12.75" customHeight="1">
      <c r="A3535" s="288">
        <v>28</v>
      </c>
      <c r="B3535" s="288" t="s">
        <v>1233</v>
      </c>
      <c r="C3535" s="288" t="s">
        <v>737</v>
      </c>
      <c r="D3535" s="288" t="s">
        <v>737</v>
      </c>
      <c r="E3535" s="289" t="s">
        <v>1234</v>
      </c>
      <c r="F3535" s="291" t="s">
        <v>1271</v>
      </c>
      <c r="G3535" s="51" t="s">
        <v>1272</v>
      </c>
      <c r="H3535" s="215">
        <v>0</v>
      </c>
      <c r="I3535" s="201">
        <v>7.5</v>
      </c>
      <c r="J3535" s="217">
        <f t="shared" si="247"/>
        <v>0</v>
      </c>
    </row>
    <row r="3536" spans="1:10" ht="12.75" customHeight="1">
      <c r="A3536" s="227"/>
      <c r="B3536" s="227"/>
      <c r="C3536" s="227"/>
      <c r="D3536" s="227"/>
      <c r="E3536" s="227"/>
      <c r="F3536" s="227"/>
      <c r="G3536" s="51" t="s">
        <v>718</v>
      </c>
      <c r="H3536" s="215">
        <v>0</v>
      </c>
      <c r="I3536" s="216">
        <v>0.01</v>
      </c>
      <c r="J3536" s="217">
        <f t="shared" si="247"/>
        <v>0</v>
      </c>
    </row>
    <row r="3537" spans="1:10" ht="12.75" customHeight="1">
      <c r="A3537" s="227"/>
      <c r="B3537" s="227"/>
      <c r="C3537" s="227"/>
      <c r="D3537" s="227"/>
      <c r="E3537" s="227"/>
      <c r="F3537" s="227"/>
      <c r="G3537" s="51" t="s">
        <v>154</v>
      </c>
      <c r="H3537" s="215">
        <v>0</v>
      </c>
      <c r="I3537" s="216">
        <v>7.5</v>
      </c>
      <c r="J3537" s="217">
        <f t="shared" si="247"/>
        <v>0</v>
      </c>
    </row>
    <row r="3538" spans="1:10" ht="12.75" customHeight="1">
      <c r="A3538" s="227"/>
      <c r="B3538" s="227"/>
      <c r="C3538" s="227"/>
      <c r="D3538" s="227"/>
      <c r="E3538" s="227"/>
      <c r="F3538" s="227"/>
      <c r="G3538" s="51" t="s">
        <v>1259</v>
      </c>
      <c r="H3538" s="215">
        <v>0</v>
      </c>
      <c r="I3538" s="216">
        <v>0.5</v>
      </c>
      <c r="J3538" s="217">
        <f t="shared" si="247"/>
        <v>0</v>
      </c>
    </row>
    <row r="3539" spans="1:10" ht="12.75" customHeight="1">
      <c r="A3539" s="227"/>
      <c r="B3539" s="227"/>
      <c r="C3539" s="227"/>
      <c r="D3539" s="227"/>
      <c r="E3539" s="227"/>
      <c r="F3539" s="227"/>
      <c r="G3539" s="51" t="s">
        <v>1260</v>
      </c>
      <c r="H3539" s="215">
        <v>0</v>
      </c>
      <c r="I3539" s="216">
        <v>0.5</v>
      </c>
      <c r="J3539" s="217">
        <f t="shared" si="247"/>
        <v>0</v>
      </c>
    </row>
    <row r="3540" spans="1:10" ht="12.75" customHeight="1">
      <c r="A3540" s="227"/>
      <c r="B3540" s="227"/>
      <c r="C3540" s="227"/>
      <c r="D3540" s="227"/>
      <c r="E3540" s="227"/>
      <c r="F3540" s="227"/>
      <c r="G3540" s="51" t="s">
        <v>1261</v>
      </c>
      <c r="H3540" s="215">
        <v>0</v>
      </c>
      <c r="I3540" s="216">
        <v>0.25</v>
      </c>
      <c r="J3540" s="217">
        <f t="shared" si="247"/>
        <v>0</v>
      </c>
    </row>
    <row r="3541" spans="1:10" ht="12.75" customHeight="1">
      <c r="A3541" s="228"/>
      <c r="B3541" s="228"/>
      <c r="C3541" s="228"/>
      <c r="D3541" s="228"/>
      <c r="E3541" s="228"/>
      <c r="F3541" s="228"/>
      <c r="G3541" s="51" t="s">
        <v>1262</v>
      </c>
      <c r="H3541" s="215">
        <v>2450</v>
      </c>
      <c r="I3541" s="216">
        <v>0.01</v>
      </c>
      <c r="J3541" s="217">
        <f t="shared" si="247"/>
        <v>0.245</v>
      </c>
    </row>
    <row r="3542" spans="1:10" ht="12.75" customHeight="1">
      <c r="A3542" s="288">
        <v>29</v>
      </c>
      <c r="B3542" s="288" t="s">
        <v>1233</v>
      </c>
      <c r="C3542" s="288" t="s">
        <v>737</v>
      </c>
      <c r="D3542" s="288" t="s">
        <v>737</v>
      </c>
      <c r="E3542" s="289" t="s">
        <v>1234</v>
      </c>
      <c r="F3542" s="291" t="s">
        <v>1273</v>
      </c>
      <c r="G3542" s="51" t="s">
        <v>1274</v>
      </c>
      <c r="H3542" s="215">
        <v>0</v>
      </c>
      <c r="I3542" s="201">
        <v>7.5</v>
      </c>
      <c r="J3542" s="217">
        <f t="shared" si="247"/>
        <v>0</v>
      </c>
    </row>
    <row r="3543" spans="1:10" ht="12.75" customHeight="1">
      <c r="A3543" s="227"/>
      <c r="B3543" s="227"/>
      <c r="C3543" s="227"/>
      <c r="D3543" s="227"/>
      <c r="E3543" s="227"/>
      <c r="F3543" s="227"/>
      <c r="G3543" s="51" t="s">
        <v>718</v>
      </c>
      <c r="H3543" s="215">
        <v>1</v>
      </c>
      <c r="I3543" s="216">
        <v>0.01</v>
      </c>
      <c r="J3543" s="217">
        <f t="shared" si="247"/>
        <v>1E-4</v>
      </c>
    </row>
    <row r="3544" spans="1:10" ht="12.75" customHeight="1">
      <c r="A3544" s="227"/>
      <c r="B3544" s="227"/>
      <c r="C3544" s="227"/>
      <c r="D3544" s="227"/>
      <c r="E3544" s="227"/>
      <c r="F3544" s="227"/>
      <c r="G3544" s="51" t="s">
        <v>154</v>
      </c>
      <c r="H3544" s="215">
        <v>0</v>
      </c>
      <c r="I3544" s="216">
        <v>7.5</v>
      </c>
      <c r="J3544" s="217">
        <f t="shared" si="247"/>
        <v>0</v>
      </c>
    </row>
    <row r="3545" spans="1:10" ht="12.75" customHeight="1">
      <c r="A3545" s="227"/>
      <c r="B3545" s="227"/>
      <c r="C3545" s="227"/>
      <c r="D3545" s="227"/>
      <c r="E3545" s="227"/>
      <c r="F3545" s="227"/>
      <c r="G3545" s="51" t="s">
        <v>1259</v>
      </c>
      <c r="H3545" s="215">
        <v>0</v>
      </c>
      <c r="I3545" s="216">
        <v>0.5</v>
      </c>
      <c r="J3545" s="217">
        <f t="shared" si="247"/>
        <v>0</v>
      </c>
    </row>
    <row r="3546" spans="1:10" ht="12.75" customHeight="1">
      <c r="A3546" s="227"/>
      <c r="B3546" s="227"/>
      <c r="C3546" s="227"/>
      <c r="D3546" s="227"/>
      <c r="E3546" s="227"/>
      <c r="F3546" s="227"/>
      <c r="G3546" s="51" t="s">
        <v>1260</v>
      </c>
      <c r="H3546" s="215">
        <v>0</v>
      </c>
      <c r="I3546" s="216">
        <v>0.5</v>
      </c>
      <c r="J3546" s="217">
        <f t="shared" si="247"/>
        <v>0</v>
      </c>
    </row>
    <row r="3547" spans="1:10" ht="12.75" customHeight="1">
      <c r="A3547" s="227"/>
      <c r="B3547" s="227"/>
      <c r="C3547" s="227"/>
      <c r="D3547" s="227"/>
      <c r="E3547" s="227"/>
      <c r="F3547" s="227"/>
      <c r="G3547" s="51" t="s">
        <v>1261</v>
      </c>
      <c r="H3547" s="215">
        <v>0</v>
      </c>
      <c r="I3547" s="216">
        <v>0.25</v>
      </c>
      <c r="J3547" s="217">
        <f t="shared" si="247"/>
        <v>0</v>
      </c>
    </row>
    <row r="3548" spans="1:10" ht="12.75" customHeight="1">
      <c r="A3548" s="228"/>
      <c r="B3548" s="228"/>
      <c r="C3548" s="228"/>
      <c r="D3548" s="228"/>
      <c r="E3548" s="228"/>
      <c r="F3548" s="228"/>
      <c r="G3548" s="51" t="s">
        <v>1262</v>
      </c>
      <c r="H3548" s="215">
        <v>2250</v>
      </c>
      <c r="I3548" s="216">
        <v>0.01</v>
      </c>
      <c r="J3548" s="217">
        <f t="shared" si="247"/>
        <v>0.22500000000000001</v>
      </c>
    </row>
    <row r="3549" spans="1:10" ht="12.75" customHeight="1">
      <c r="A3549" s="288">
        <v>30</v>
      </c>
      <c r="B3549" s="288" t="s">
        <v>1233</v>
      </c>
      <c r="C3549" s="288" t="s">
        <v>737</v>
      </c>
      <c r="D3549" s="288" t="s">
        <v>737</v>
      </c>
      <c r="E3549" s="289" t="s">
        <v>1234</v>
      </c>
      <c r="F3549" s="291" t="s">
        <v>1275</v>
      </c>
      <c r="G3549" s="51" t="s">
        <v>1276</v>
      </c>
      <c r="H3549" s="51">
        <v>0</v>
      </c>
      <c r="I3549" s="201">
        <v>7.5</v>
      </c>
      <c r="J3549" s="217">
        <f t="shared" si="247"/>
        <v>0</v>
      </c>
    </row>
    <row r="3550" spans="1:10" ht="12.75" customHeight="1">
      <c r="A3550" s="227"/>
      <c r="B3550" s="227"/>
      <c r="C3550" s="227"/>
      <c r="D3550" s="227"/>
      <c r="E3550" s="227"/>
      <c r="F3550" s="227"/>
      <c r="G3550" s="51" t="s">
        <v>718</v>
      </c>
      <c r="H3550" s="215">
        <v>2</v>
      </c>
      <c r="I3550" s="216">
        <v>0.01</v>
      </c>
      <c r="J3550" s="217">
        <f t="shared" si="247"/>
        <v>2.0000000000000001E-4</v>
      </c>
    </row>
    <row r="3551" spans="1:10" ht="12.75" customHeight="1">
      <c r="A3551" s="227"/>
      <c r="B3551" s="227"/>
      <c r="C3551" s="227"/>
      <c r="D3551" s="227"/>
      <c r="E3551" s="227"/>
      <c r="F3551" s="227"/>
      <c r="G3551" s="51" t="s">
        <v>154</v>
      </c>
      <c r="H3551" s="215">
        <v>0</v>
      </c>
      <c r="I3551" s="216">
        <v>7.5</v>
      </c>
      <c r="J3551" s="217">
        <f t="shared" si="247"/>
        <v>0</v>
      </c>
    </row>
    <row r="3552" spans="1:10" ht="12.75" customHeight="1">
      <c r="A3552" s="227"/>
      <c r="B3552" s="227"/>
      <c r="C3552" s="227"/>
      <c r="D3552" s="227"/>
      <c r="E3552" s="227"/>
      <c r="F3552" s="227"/>
      <c r="G3552" s="51" t="s">
        <v>1259</v>
      </c>
      <c r="H3552" s="215">
        <v>0</v>
      </c>
      <c r="I3552" s="216">
        <v>0.5</v>
      </c>
      <c r="J3552" s="217">
        <f t="shared" si="247"/>
        <v>0</v>
      </c>
    </row>
    <row r="3553" spans="1:10" ht="12.75" customHeight="1">
      <c r="A3553" s="227"/>
      <c r="B3553" s="227"/>
      <c r="C3553" s="227"/>
      <c r="D3553" s="227"/>
      <c r="E3553" s="227"/>
      <c r="F3553" s="227"/>
      <c r="G3553" s="51" t="s">
        <v>1260</v>
      </c>
      <c r="H3553" s="215">
        <v>0</v>
      </c>
      <c r="I3553" s="216">
        <v>0.5</v>
      </c>
      <c r="J3553" s="217">
        <f t="shared" si="247"/>
        <v>0</v>
      </c>
    </row>
    <row r="3554" spans="1:10" ht="12.75" customHeight="1">
      <c r="A3554" s="227"/>
      <c r="B3554" s="227"/>
      <c r="C3554" s="227"/>
      <c r="D3554" s="227"/>
      <c r="E3554" s="227"/>
      <c r="F3554" s="227"/>
      <c r="G3554" s="51" t="s">
        <v>1261</v>
      </c>
      <c r="H3554" s="215">
        <v>0</v>
      </c>
      <c r="I3554" s="216">
        <v>0.25</v>
      </c>
      <c r="J3554" s="217">
        <f t="shared" si="247"/>
        <v>0</v>
      </c>
    </row>
    <row r="3555" spans="1:10" ht="12.75" customHeight="1">
      <c r="A3555" s="228"/>
      <c r="B3555" s="228"/>
      <c r="C3555" s="228"/>
      <c r="D3555" s="228"/>
      <c r="E3555" s="228"/>
      <c r="F3555" s="228"/>
      <c r="G3555" s="51" t="s">
        <v>1262</v>
      </c>
      <c r="H3555" s="215">
        <v>2650</v>
      </c>
      <c r="I3555" s="216">
        <v>0.01</v>
      </c>
      <c r="J3555" s="217">
        <f t="shared" si="247"/>
        <v>0.26500000000000001</v>
      </c>
    </row>
    <row r="3556" spans="1:10" ht="12.75" customHeight="1">
      <c r="A3556" s="288">
        <v>31</v>
      </c>
      <c r="B3556" s="288" t="s">
        <v>1233</v>
      </c>
      <c r="C3556" s="288" t="s">
        <v>737</v>
      </c>
      <c r="D3556" s="288" t="s">
        <v>737</v>
      </c>
      <c r="E3556" s="289" t="s">
        <v>1234</v>
      </c>
      <c r="F3556" s="290" t="s">
        <v>1237</v>
      </c>
      <c r="G3556" s="51" t="s">
        <v>1277</v>
      </c>
      <c r="H3556" s="215">
        <v>0</v>
      </c>
      <c r="I3556" s="201">
        <v>7.5</v>
      </c>
      <c r="J3556" s="217">
        <f t="shared" si="247"/>
        <v>0</v>
      </c>
    </row>
    <row r="3557" spans="1:10" ht="12.75" customHeight="1">
      <c r="A3557" s="227"/>
      <c r="B3557" s="227"/>
      <c r="C3557" s="227"/>
      <c r="D3557" s="227"/>
      <c r="E3557" s="227"/>
      <c r="F3557" s="227"/>
      <c r="G3557" s="51" t="s">
        <v>718</v>
      </c>
      <c r="H3557" s="215">
        <v>2</v>
      </c>
      <c r="I3557" s="216">
        <v>0.01</v>
      </c>
      <c r="J3557" s="217">
        <f t="shared" si="247"/>
        <v>2.0000000000000001E-4</v>
      </c>
    </row>
    <row r="3558" spans="1:10" ht="12.75" customHeight="1">
      <c r="A3558" s="227"/>
      <c r="B3558" s="227"/>
      <c r="C3558" s="227"/>
      <c r="D3558" s="227"/>
      <c r="E3558" s="227"/>
      <c r="F3558" s="227"/>
      <c r="G3558" s="51" t="s">
        <v>154</v>
      </c>
      <c r="H3558" s="215">
        <v>1</v>
      </c>
      <c r="I3558" s="216">
        <v>7.5</v>
      </c>
      <c r="J3558" s="217">
        <f t="shared" si="247"/>
        <v>7.4999999999999997E-2</v>
      </c>
    </row>
    <row r="3559" spans="1:10" ht="12.75" customHeight="1">
      <c r="A3559" s="227"/>
      <c r="B3559" s="227"/>
      <c r="C3559" s="227"/>
      <c r="D3559" s="227"/>
      <c r="E3559" s="227"/>
      <c r="F3559" s="227"/>
      <c r="G3559" s="51" t="s">
        <v>1259</v>
      </c>
      <c r="H3559" s="215">
        <v>0</v>
      </c>
      <c r="I3559" s="216">
        <v>0.5</v>
      </c>
      <c r="J3559" s="217">
        <f t="shared" si="247"/>
        <v>0</v>
      </c>
    </row>
    <row r="3560" spans="1:10" ht="12.75" customHeight="1">
      <c r="A3560" s="227"/>
      <c r="B3560" s="227"/>
      <c r="C3560" s="227"/>
      <c r="D3560" s="227"/>
      <c r="E3560" s="227"/>
      <c r="F3560" s="227"/>
      <c r="G3560" s="51" t="s">
        <v>1260</v>
      </c>
      <c r="H3560" s="215">
        <v>0</v>
      </c>
      <c r="I3560" s="216">
        <v>0.5</v>
      </c>
      <c r="J3560" s="217">
        <f t="shared" si="247"/>
        <v>0</v>
      </c>
    </row>
    <row r="3561" spans="1:10" ht="12.75" customHeight="1">
      <c r="A3561" s="227"/>
      <c r="B3561" s="227"/>
      <c r="C3561" s="227"/>
      <c r="D3561" s="227"/>
      <c r="E3561" s="227"/>
      <c r="F3561" s="227"/>
      <c r="G3561" s="51" t="s">
        <v>1261</v>
      </c>
      <c r="H3561" s="215">
        <v>0</v>
      </c>
      <c r="I3561" s="216">
        <v>0.25</v>
      </c>
      <c r="J3561" s="217">
        <f t="shared" si="247"/>
        <v>0</v>
      </c>
    </row>
    <row r="3562" spans="1:10" ht="12.75" customHeight="1">
      <c r="A3562" s="228"/>
      <c r="B3562" s="228"/>
      <c r="C3562" s="228"/>
      <c r="D3562" s="228"/>
      <c r="E3562" s="228"/>
      <c r="F3562" s="228"/>
      <c r="G3562" s="51" t="s">
        <v>1262</v>
      </c>
      <c r="H3562" s="215">
        <v>3450</v>
      </c>
      <c r="I3562" s="216">
        <v>0.01</v>
      </c>
      <c r="J3562" s="217">
        <f t="shared" si="247"/>
        <v>0.34499999999999997</v>
      </c>
    </row>
    <row r="3563" spans="1:10" ht="12.75" customHeight="1">
      <c r="A3563" s="288">
        <v>32</v>
      </c>
      <c r="B3563" s="288" t="s">
        <v>1233</v>
      </c>
      <c r="C3563" s="288" t="s">
        <v>737</v>
      </c>
      <c r="D3563" s="288" t="s">
        <v>737</v>
      </c>
      <c r="E3563" s="289" t="s">
        <v>1234</v>
      </c>
      <c r="F3563" s="291" t="s">
        <v>1278</v>
      </c>
      <c r="G3563" s="51" t="s">
        <v>1279</v>
      </c>
      <c r="H3563" s="215">
        <v>0</v>
      </c>
      <c r="I3563" s="201">
        <v>7.5</v>
      </c>
      <c r="J3563" s="217">
        <f t="shared" si="247"/>
        <v>0</v>
      </c>
    </row>
    <row r="3564" spans="1:10" ht="12.75" customHeight="1">
      <c r="A3564" s="227"/>
      <c r="B3564" s="227"/>
      <c r="C3564" s="227"/>
      <c r="D3564" s="227"/>
      <c r="E3564" s="227"/>
      <c r="F3564" s="227"/>
      <c r="G3564" s="51" t="s">
        <v>718</v>
      </c>
      <c r="H3564" s="215">
        <v>1</v>
      </c>
      <c r="I3564" s="216">
        <v>0.01</v>
      </c>
      <c r="J3564" s="217">
        <f t="shared" si="247"/>
        <v>1E-4</v>
      </c>
    </row>
    <row r="3565" spans="1:10" ht="12.75" customHeight="1">
      <c r="A3565" s="227"/>
      <c r="B3565" s="227"/>
      <c r="C3565" s="227"/>
      <c r="D3565" s="227"/>
      <c r="E3565" s="227"/>
      <c r="F3565" s="227"/>
      <c r="G3565" s="51" t="s">
        <v>154</v>
      </c>
      <c r="H3565" s="215">
        <v>0</v>
      </c>
      <c r="I3565" s="216">
        <v>7.5</v>
      </c>
      <c r="J3565" s="217">
        <f t="shared" si="247"/>
        <v>0</v>
      </c>
    </row>
    <row r="3566" spans="1:10" ht="12.75" customHeight="1">
      <c r="A3566" s="227"/>
      <c r="B3566" s="227"/>
      <c r="C3566" s="227"/>
      <c r="D3566" s="227"/>
      <c r="E3566" s="227"/>
      <c r="F3566" s="227"/>
      <c r="G3566" s="51" t="s">
        <v>1259</v>
      </c>
      <c r="H3566" s="215">
        <v>0</v>
      </c>
      <c r="I3566" s="216">
        <v>0.5</v>
      </c>
      <c r="J3566" s="217">
        <f t="shared" si="247"/>
        <v>0</v>
      </c>
    </row>
    <row r="3567" spans="1:10" ht="12.75" customHeight="1">
      <c r="A3567" s="227"/>
      <c r="B3567" s="227"/>
      <c r="C3567" s="227"/>
      <c r="D3567" s="227"/>
      <c r="E3567" s="227"/>
      <c r="F3567" s="227"/>
      <c r="G3567" s="51" t="s">
        <v>1260</v>
      </c>
      <c r="H3567" s="215">
        <v>0</v>
      </c>
      <c r="I3567" s="216">
        <v>0.5</v>
      </c>
      <c r="J3567" s="217">
        <f t="shared" si="247"/>
        <v>0</v>
      </c>
    </row>
    <row r="3568" spans="1:10" ht="12.75" customHeight="1">
      <c r="A3568" s="227"/>
      <c r="B3568" s="227"/>
      <c r="C3568" s="227"/>
      <c r="D3568" s="227"/>
      <c r="E3568" s="227"/>
      <c r="F3568" s="227"/>
      <c r="G3568" s="51" t="s">
        <v>1261</v>
      </c>
      <c r="H3568" s="215">
        <v>0</v>
      </c>
      <c r="I3568" s="216">
        <v>0.25</v>
      </c>
      <c r="J3568" s="217">
        <f t="shared" si="247"/>
        <v>0</v>
      </c>
    </row>
    <row r="3569" spans="1:10" ht="12.75" customHeight="1">
      <c r="A3569" s="228"/>
      <c r="B3569" s="228"/>
      <c r="C3569" s="228"/>
      <c r="D3569" s="228"/>
      <c r="E3569" s="228"/>
      <c r="F3569" s="228"/>
      <c r="G3569" s="51" t="s">
        <v>1262</v>
      </c>
      <c r="H3569" s="215">
        <v>1950</v>
      </c>
      <c r="I3569" s="216">
        <v>0.01</v>
      </c>
      <c r="J3569" s="217">
        <f t="shared" si="247"/>
        <v>0.19500000000000001</v>
      </c>
    </row>
    <row r="3570" spans="1:10" ht="12.75" customHeight="1">
      <c r="A3570" s="288">
        <v>33</v>
      </c>
      <c r="B3570" s="288" t="s">
        <v>1233</v>
      </c>
      <c r="C3570" s="288" t="s">
        <v>737</v>
      </c>
      <c r="D3570" s="288" t="s">
        <v>737</v>
      </c>
      <c r="E3570" s="289" t="s">
        <v>1234</v>
      </c>
      <c r="F3570" s="291" t="s">
        <v>1280</v>
      </c>
      <c r="G3570" s="51" t="s">
        <v>1281</v>
      </c>
      <c r="H3570" s="215">
        <v>0</v>
      </c>
      <c r="I3570" s="201">
        <v>7.5</v>
      </c>
      <c r="J3570" s="217">
        <f t="shared" si="247"/>
        <v>0</v>
      </c>
    </row>
    <row r="3571" spans="1:10" ht="12.75" customHeight="1">
      <c r="A3571" s="227"/>
      <c r="B3571" s="227"/>
      <c r="C3571" s="227"/>
      <c r="D3571" s="227"/>
      <c r="E3571" s="227"/>
      <c r="F3571" s="227"/>
      <c r="G3571" s="51" t="s">
        <v>718</v>
      </c>
      <c r="H3571" s="215">
        <v>1</v>
      </c>
      <c r="I3571" s="216">
        <v>0.01</v>
      </c>
      <c r="J3571" s="217">
        <f t="shared" si="247"/>
        <v>1E-4</v>
      </c>
    </row>
    <row r="3572" spans="1:10" ht="12.75" customHeight="1">
      <c r="A3572" s="227"/>
      <c r="B3572" s="227"/>
      <c r="C3572" s="227"/>
      <c r="D3572" s="227"/>
      <c r="E3572" s="227"/>
      <c r="F3572" s="227"/>
      <c r="G3572" s="51" t="s">
        <v>154</v>
      </c>
      <c r="H3572" s="215">
        <v>0</v>
      </c>
      <c r="I3572" s="216">
        <v>7.5</v>
      </c>
      <c r="J3572" s="217">
        <f t="shared" si="247"/>
        <v>0</v>
      </c>
    </row>
    <row r="3573" spans="1:10" ht="12.75" customHeight="1">
      <c r="A3573" s="227"/>
      <c r="B3573" s="227"/>
      <c r="C3573" s="227"/>
      <c r="D3573" s="227"/>
      <c r="E3573" s="227"/>
      <c r="F3573" s="227"/>
      <c r="G3573" s="51" t="s">
        <v>1259</v>
      </c>
      <c r="H3573" s="215">
        <v>0</v>
      </c>
      <c r="I3573" s="216">
        <v>0.5</v>
      </c>
      <c r="J3573" s="217">
        <f t="shared" si="247"/>
        <v>0</v>
      </c>
    </row>
    <row r="3574" spans="1:10" ht="12.75" customHeight="1">
      <c r="A3574" s="227"/>
      <c r="B3574" s="227"/>
      <c r="C3574" s="227"/>
      <c r="D3574" s="227"/>
      <c r="E3574" s="227"/>
      <c r="F3574" s="227"/>
      <c r="G3574" s="51" t="s">
        <v>1260</v>
      </c>
      <c r="H3574" s="215">
        <v>0</v>
      </c>
      <c r="I3574" s="216">
        <v>0.5</v>
      </c>
      <c r="J3574" s="217">
        <f t="shared" si="247"/>
        <v>0</v>
      </c>
    </row>
    <row r="3575" spans="1:10" ht="12.75" customHeight="1">
      <c r="A3575" s="227"/>
      <c r="B3575" s="227"/>
      <c r="C3575" s="227"/>
      <c r="D3575" s="227"/>
      <c r="E3575" s="227"/>
      <c r="F3575" s="227"/>
      <c r="G3575" s="51" t="s">
        <v>1261</v>
      </c>
      <c r="H3575" s="215">
        <v>1</v>
      </c>
      <c r="I3575" s="216">
        <v>0.25</v>
      </c>
      <c r="J3575" s="217">
        <f t="shared" si="247"/>
        <v>2.5000000000000001E-3</v>
      </c>
    </row>
    <row r="3576" spans="1:10" ht="12.75" customHeight="1">
      <c r="A3576" s="228"/>
      <c r="B3576" s="228"/>
      <c r="C3576" s="228"/>
      <c r="D3576" s="228"/>
      <c r="E3576" s="228"/>
      <c r="F3576" s="228"/>
      <c r="G3576" s="51" t="s">
        <v>1262</v>
      </c>
      <c r="H3576" s="215">
        <v>2650</v>
      </c>
      <c r="I3576" s="216">
        <v>0.01</v>
      </c>
      <c r="J3576" s="217">
        <f t="shared" si="247"/>
        <v>0.26500000000000001</v>
      </c>
    </row>
    <row r="3577" spans="1:10" ht="12.75" customHeight="1">
      <c r="A3577" s="288">
        <v>34</v>
      </c>
      <c r="B3577" s="288" t="s">
        <v>1233</v>
      </c>
      <c r="C3577" s="288" t="s">
        <v>737</v>
      </c>
      <c r="D3577" s="288" t="s">
        <v>737</v>
      </c>
      <c r="E3577" s="289" t="s">
        <v>1234</v>
      </c>
      <c r="F3577" s="291" t="s">
        <v>1282</v>
      </c>
      <c r="G3577" s="51" t="s">
        <v>1283</v>
      </c>
      <c r="H3577" s="215">
        <v>0</v>
      </c>
      <c r="I3577" s="216">
        <v>7.5</v>
      </c>
      <c r="J3577" s="217">
        <f t="shared" si="247"/>
        <v>0</v>
      </c>
    </row>
    <row r="3578" spans="1:10" ht="12.75" customHeight="1">
      <c r="A3578" s="227"/>
      <c r="B3578" s="227"/>
      <c r="C3578" s="227"/>
      <c r="D3578" s="227"/>
      <c r="E3578" s="227"/>
      <c r="F3578" s="227"/>
      <c r="G3578" s="51" t="s">
        <v>718</v>
      </c>
      <c r="H3578" s="215">
        <v>1</v>
      </c>
      <c r="I3578" s="216">
        <v>0.01</v>
      </c>
      <c r="J3578" s="217">
        <f t="shared" si="247"/>
        <v>1E-4</v>
      </c>
    </row>
    <row r="3579" spans="1:10" ht="12.75" customHeight="1">
      <c r="A3579" s="227"/>
      <c r="B3579" s="227"/>
      <c r="C3579" s="227"/>
      <c r="D3579" s="227"/>
      <c r="E3579" s="227"/>
      <c r="F3579" s="227"/>
      <c r="G3579" s="51" t="s">
        <v>154</v>
      </c>
      <c r="H3579" s="215">
        <v>0</v>
      </c>
      <c r="I3579" s="216">
        <v>7.5</v>
      </c>
      <c r="J3579" s="217">
        <f t="shared" si="247"/>
        <v>0</v>
      </c>
    </row>
    <row r="3580" spans="1:10" ht="12.75" customHeight="1">
      <c r="A3580" s="227"/>
      <c r="B3580" s="227"/>
      <c r="C3580" s="227"/>
      <c r="D3580" s="227"/>
      <c r="E3580" s="227"/>
      <c r="F3580" s="227"/>
      <c r="G3580" s="51" t="s">
        <v>1259</v>
      </c>
      <c r="H3580" s="215">
        <v>0</v>
      </c>
      <c r="I3580" s="216">
        <v>0.5</v>
      </c>
      <c r="J3580" s="217">
        <f t="shared" si="247"/>
        <v>0</v>
      </c>
    </row>
    <row r="3581" spans="1:10" ht="12.75" customHeight="1">
      <c r="A3581" s="227"/>
      <c r="B3581" s="227"/>
      <c r="C3581" s="227"/>
      <c r="D3581" s="227"/>
      <c r="E3581" s="227"/>
      <c r="F3581" s="227"/>
      <c r="G3581" s="51" t="s">
        <v>1260</v>
      </c>
      <c r="H3581" s="215">
        <v>0</v>
      </c>
      <c r="I3581" s="216">
        <v>0.5</v>
      </c>
      <c r="J3581" s="217">
        <f t="shared" si="247"/>
        <v>0</v>
      </c>
    </row>
    <row r="3582" spans="1:10" ht="12.75" customHeight="1">
      <c r="A3582" s="227"/>
      <c r="B3582" s="227"/>
      <c r="C3582" s="227"/>
      <c r="D3582" s="227"/>
      <c r="E3582" s="227"/>
      <c r="F3582" s="227"/>
      <c r="G3582" s="51" t="s">
        <v>1261</v>
      </c>
      <c r="H3582" s="215">
        <v>1</v>
      </c>
      <c r="I3582" s="216">
        <v>0.25</v>
      </c>
      <c r="J3582" s="217">
        <f t="shared" si="247"/>
        <v>2.5000000000000001E-3</v>
      </c>
    </row>
    <row r="3583" spans="1:10" ht="12.75" customHeight="1">
      <c r="A3583" s="228"/>
      <c r="B3583" s="228"/>
      <c r="C3583" s="228"/>
      <c r="D3583" s="228"/>
      <c r="E3583" s="228"/>
      <c r="F3583" s="228"/>
      <c r="G3583" s="51" t="s">
        <v>1262</v>
      </c>
      <c r="H3583" s="215">
        <v>2450</v>
      </c>
      <c r="I3583" s="216">
        <v>0.01</v>
      </c>
      <c r="J3583" s="217">
        <f t="shared" si="247"/>
        <v>0.245</v>
      </c>
    </row>
    <row r="3584" spans="1:10" ht="12.75" customHeight="1">
      <c r="A3584" s="288">
        <v>35</v>
      </c>
      <c r="B3584" s="288" t="s">
        <v>1233</v>
      </c>
      <c r="C3584" s="288" t="s">
        <v>737</v>
      </c>
      <c r="D3584" s="288" t="s">
        <v>737</v>
      </c>
      <c r="E3584" s="289" t="s">
        <v>1234</v>
      </c>
      <c r="F3584" s="290" t="s">
        <v>1284</v>
      </c>
      <c r="G3584" s="51" t="s">
        <v>1285</v>
      </c>
      <c r="H3584" s="215">
        <v>0</v>
      </c>
      <c r="I3584" s="216">
        <v>7.5</v>
      </c>
      <c r="J3584" s="217">
        <f t="shared" si="247"/>
        <v>0</v>
      </c>
    </row>
    <row r="3585" spans="1:10" ht="12.75" customHeight="1">
      <c r="A3585" s="227"/>
      <c r="B3585" s="227"/>
      <c r="C3585" s="227"/>
      <c r="D3585" s="227"/>
      <c r="E3585" s="227"/>
      <c r="F3585" s="227"/>
      <c r="G3585" s="51" t="s">
        <v>718</v>
      </c>
      <c r="H3585" s="215">
        <v>1</v>
      </c>
      <c r="I3585" s="216">
        <v>0.01</v>
      </c>
      <c r="J3585" s="217">
        <f t="shared" si="247"/>
        <v>1E-4</v>
      </c>
    </row>
    <row r="3586" spans="1:10" ht="12.75" customHeight="1">
      <c r="A3586" s="227"/>
      <c r="B3586" s="227"/>
      <c r="C3586" s="227"/>
      <c r="D3586" s="227"/>
      <c r="E3586" s="227"/>
      <c r="F3586" s="227"/>
      <c r="G3586" s="51" t="s">
        <v>154</v>
      </c>
      <c r="H3586" s="215">
        <v>0</v>
      </c>
      <c r="I3586" s="216">
        <v>7.5</v>
      </c>
      <c r="J3586" s="217">
        <f t="shared" si="247"/>
        <v>0</v>
      </c>
    </row>
    <row r="3587" spans="1:10" ht="12.75" customHeight="1">
      <c r="A3587" s="227"/>
      <c r="B3587" s="227"/>
      <c r="C3587" s="227"/>
      <c r="D3587" s="227"/>
      <c r="E3587" s="227"/>
      <c r="F3587" s="227"/>
      <c r="G3587" s="51" t="s">
        <v>1259</v>
      </c>
      <c r="H3587" s="215">
        <v>0</v>
      </c>
      <c r="I3587" s="216">
        <v>0.5</v>
      </c>
      <c r="J3587" s="217">
        <f t="shared" si="247"/>
        <v>0</v>
      </c>
    </row>
    <row r="3588" spans="1:10" ht="12.75" customHeight="1">
      <c r="A3588" s="227"/>
      <c r="B3588" s="227"/>
      <c r="C3588" s="227"/>
      <c r="D3588" s="227"/>
      <c r="E3588" s="227"/>
      <c r="F3588" s="227"/>
      <c r="G3588" s="51" t="s">
        <v>1260</v>
      </c>
      <c r="H3588" s="215">
        <v>0</v>
      </c>
      <c r="I3588" s="216">
        <v>0.5</v>
      </c>
      <c r="J3588" s="217">
        <f t="shared" si="247"/>
        <v>0</v>
      </c>
    </row>
    <row r="3589" spans="1:10" ht="12.75" customHeight="1">
      <c r="A3589" s="227"/>
      <c r="B3589" s="227"/>
      <c r="C3589" s="227"/>
      <c r="D3589" s="227"/>
      <c r="E3589" s="227"/>
      <c r="F3589" s="227"/>
      <c r="G3589" s="51" t="s">
        <v>1261</v>
      </c>
      <c r="H3589" s="215">
        <v>0</v>
      </c>
      <c r="I3589" s="216">
        <v>0.25</v>
      </c>
      <c r="J3589" s="217">
        <f t="shared" si="247"/>
        <v>0</v>
      </c>
    </row>
    <row r="3590" spans="1:10" ht="12.75" customHeight="1">
      <c r="A3590" s="228"/>
      <c r="B3590" s="228"/>
      <c r="C3590" s="228"/>
      <c r="D3590" s="228"/>
      <c r="E3590" s="228"/>
      <c r="F3590" s="228"/>
      <c r="G3590" s="51" t="s">
        <v>1262</v>
      </c>
      <c r="H3590" s="215">
        <v>4150</v>
      </c>
      <c r="I3590" s="216">
        <v>0.01</v>
      </c>
      <c r="J3590" s="217">
        <f t="shared" si="247"/>
        <v>0.41499999999999998</v>
      </c>
    </row>
    <row r="3591" spans="1:10" ht="12.75" customHeight="1">
      <c r="A3591" s="288">
        <v>36</v>
      </c>
      <c r="B3591" s="288" t="s">
        <v>1233</v>
      </c>
      <c r="C3591" s="288" t="s">
        <v>737</v>
      </c>
      <c r="D3591" s="288" t="s">
        <v>737</v>
      </c>
      <c r="E3591" s="289" t="s">
        <v>1234</v>
      </c>
      <c r="F3591" s="290" t="s">
        <v>1286</v>
      </c>
      <c r="G3591" s="51" t="s">
        <v>1287</v>
      </c>
      <c r="H3591" s="215">
        <v>0</v>
      </c>
      <c r="I3591" s="216">
        <v>7.5</v>
      </c>
      <c r="J3591" s="217">
        <f t="shared" si="247"/>
        <v>0</v>
      </c>
    </row>
    <row r="3592" spans="1:10" ht="12.75" customHeight="1">
      <c r="A3592" s="227"/>
      <c r="B3592" s="227"/>
      <c r="C3592" s="227"/>
      <c r="D3592" s="227"/>
      <c r="E3592" s="227"/>
      <c r="F3592" s="227"/>
      <c r="G3592" s="51" t="s">
        <v>718</v>
      </c>
      <c r="H3592" s="215">
        <v>1</v>
      </c>
      <c r="I3592" s="216">
        <v>0.01</v>
      </c>
      <c r="J3592" s="217">
        <f t="shared" si="247"/>
        <v>1E-4</v>
      </c>
    </row>
    <row r="3593" spans="1:10" ht="12.75" customHeight="1">
      <c r="A3593" s="227"/>
      <c r="B3593" s="227"/>
      <c r="C3593" s="227"/>
      <c r="D3593" s="227"/>
      <c r="E3593" s="227"/>
      <c r="F3593" s="227"/>
      <c r="G3593" s="51" t="s">
        <v>154</v>
      </c>
      <c r="H3593" s="215">
        <v>0</v>
      </c>
      <c r="I3593" s="216">
        <v>7.5</v>
      </c>
      <c r="J3593" s="217">
        <f t="shared" si="247"/>
        <v>0</v>
      </c>
    </row>
    <row r="3594" spans="1:10" ht="12.75" customHeight="1">
      <c r="A3594" s="227"/>
      <c r="B3594" s="227"/>
      <c r="C3594" s="227"/>
      <c r="D3594" s="227"/>
      <c r="E3594" s="227"/>
      <c r="F3594" s="227"/>
      <c r="G3594" s="51" t="s">
        <v>1259</v>
      </c>
      <c r="H3594" s="215">
        <v>0</v>
      </c>
      <c r="I3594" s="216">
        <v>0.5</v>
      </c>
      <c r="J3594" s="217">
        <f t="shared" si="247"/>
        <v>0</v>
      </c>
    </row>
    <row r="3595" spans="1:10" ht="12.75" customHeight="1">
      <c r="A3595" s="227"/>
      <c r="B3595" s="227"/>
      <c r="C3595" s="227"/>
      <c r="D3595" s="227"/>
      <c r="E3595" s="227"/>
      <c r="F3595" s="227"/>
      <c r="G3595" s="51" t="s">
        <v>1260</v>
      </c>
      <c r="H3595" s="215">
        <v>0</v>
      </c>
      <c r="I3595" s="216">
        <v>0.5</v>
      </c>
      <c r="J3595" s="217">
        <f t="shared" si="247"/>
        <v>0</v>
      </c>
    </row>
    <row r="3596" spans="1:10" ht="12.75" customHeight="1">
      <c r="A3596" s="227"/>
      <c r="B3596" s="227"/>
      <c r="C3596" s="227"/>
      <c r="D3596" s="227"/>
      <c r="E3596" s="227"/>
      <c r="F3596" s="227"/>
      <c r="G3596" s="51" t="s">
        <v>1261</v>
      </c>
      <c r="H3596" s="215">
        <v>1</v>
      </c>
      <c r="I3596" s="216">
        <v>0.25</v>
      </c>
      <c r="J3596" s="217">
        <f t="shared" si="247"/>
        <v>2.5000000000000001E-3</v>
      </c>
    </row>
    <row r="3597" spans="1:10" ht="12.75" customHeight="1">
      <c r="A3597" s="228"/>
      <c r="B3597" s="228"/>
      <c r="C3597" s="228"/>
      <c r="D3597" s="228"/>
      <c r="E3597" s="228"/>
      <c r="F3597" s="228"/>
      <c r="G3597" s="51" t="s">
        <v>1262</v>
      </c>
      <c r="H3597" s="215">
        <v>3165</v>
      </c>
      <c r="I3597" s="216">
        <v>0.01</v>
      </c>
      <c r="J3597" s="217">
        <f t="shared" si="247"/>
        <v>0.3165</v>
      </c>
    </row>
    <row r="3598" spans="1:10" ht="12.75" customHeight="1">
      <c r="A3598" s="288">
        <v>37</v>
      </c>
      <c r="B3598" s="288" t="s">
        <v>1233</v>
      </c>
      <c r="C3598" s="288" t="s">
        <v>737</v>
      </c>
      <c r="D3598" s="288" t="s">
        <v>737</v>
      </c>
      <c r="E3598" s="289" t="s">
        <v>1234</v>
      </c>
      <c r="F3598" s="291" t="s">
        <v>1288</v>
      </c>
      <c r="G3598" s="51" t="s">
        <v>1289</v>
      </c>
      <c r="H3598" s="215">
        <v>0</v>
      </c>
      <c r="I3598" s="216">
        <v>7.5</v>
      </c>
      <c r="J3598" s="217">
        <f t="shared" si="247"/>
        <v>0</v>
      </c>
    </row>
    <row r="3599" spans="1:10" ht="12.75" customHeight="1">
      <c r="A3599" s="227"/>
      <c r="B3599" s="227"/>
      <c r="C3599" s="227"/>
      <c r="D3599" s="227"/>
      <c r="E3599" s="227"/>
      <c r="F3599" s="227"/>
      <c r="G3599" s="51" t="s">
        <v>718</v>
      </c>
      <c r="H3599" s="215">
        <v>1</v>
      </c>
      <c r="I3599" s="216">
        <v>0.01</v>
      </c>
      <c r="J3599" s="217">
        <f t="shared" si="247"/>
        <v>1E-4</v>
      </c>
    </row>
    <row r="3600" spans="1:10" ht="12.75" customHeight="1">
      <c r="A3600" s="227"/>
      <c r="B3600" s="227"/>
      <c r="C3600" s="227"/>
      <c r="D3600" s="227"/>
      <c r="E3600" s="227"/>
      <c r="F3600" s="227"/>
      <c r="G3600" s="51" t="s">
        <v>154</v>
      </c>
      <c r="H3600" s="215">
        <v>0</v>
      </c>
      <c r="I3600" s="216">
        <v>7.5</v>
      </c>
      <c r="J3600" s="217">
        <f t="shared" si="247"/>
        <v>0</v>
      </c>
    </row>
    <row r="3601" spans="1:10" ht="12.75" customHeight="1">
      <c r="A3601" s="227"/>
      <c r="B3601" s="227"/>
      <c r="C3601" s="227"/>
      <c r="D3601" s="227"/>
      <c r="E3601" s="227"/>
      <c r="F3601" s="227"/>
      <c r="G3601" s="51" t="s">
        <v>1259</v>
      </c>
      <c r="H3601" s="215">
        <v>0</v>
      </c>
      <c r="I3601" s="216">
        <v>0.5</v>
      </c>
      <c r="J3601" s="217">
        <f t="shared" si="247"/>
        <v>0</v>
      </c>
    </row>
    <row r="3602" spans="1:10" ht="12.75" customHeight="1">
      <c r="A3602" s="227"/>
      <c r="B3602" s="227"/>
      <c r="C3602" s="227"/>
      <c r="D3602" s="227"/>
      <c r="E3602" s="227"/>
      <c r="F3602" s="227"/>
      <c r="G3602" s="51" t="s">
        <v>1260</v>
      </c>
      <c r="H3602" s="215">
        <v>0</v>
      </c>
      <c r="I3602" s="216">
        <v>0.5</v>
      </c>
      <c r="J3602" s="217">
        <f t="shared" si="247"/>
        <v>0</v>
      </c>
    </row>
    <row r="3603" spans="1:10" ht="12.75" customHeight="1">
      <c r="A3603" s="227"/>
      <c r="B3603" s="227"/>
      <c r="C3603" s="227"/>
      <c r="D3603" s="227"/>
      <c r="E3603" s="227"/>
      <c r="F3603" s="227"/>
      <c r="G3603" s="51" t="s">
        <v>1261</v>
      </c>
      <c r="H3603" s="215">
        <v>1</v>
      </c>
      <c r="I3603" s="216">
        <v>0.25</v>
      </c>
      <c r="J3603" s="217">
        <f t="shared" si="247"/>
        <v>2.5000000000000001E-3</v>
      </c>
    </row>
    <row r="3604" spans="1:10" ht="12.75" customHeight="1">
      <c r="A3604" s="228"/>
      <c r="B3604" s="228"/>
      <c r="C3604" s="228"/>
      <c r="D3604" s="228"/>
      <c r="E3604" s="228"/>
      <c r="F3604" s="228"/>
      <c r="G3604" s="51" t="s">
        <v>1262</v>
      </c>
      <c r="H3604" s="215">
        <v>3568</v>
      </c>
      <c r="I3604" s="216">
        <v>0.01</v>
      </c>
      <c r="J3604" s="217">
        <f t="shared" si="247"/>
        <v>0.35680000000000001</v>
      </c>
    </row>
    <row r="3605" spans="1:10" ht="12.75" customHeight="1">
      <c r="A3605" s="288">
        <v>38</v>
      </c>
      <c r="B3605" s="288" t="s">
        <v>1233</v>
      </c>
      <c r="C3605" s="288" t="s">
        <v>737</v>
      </c>
      <c r="D3605" s="288" t="s">
        <v>737</v>
      </c>
      <c r="E3605" s="289" t="s">
        <v>1234</v>
      </c>
      <c r="F3605" s="290" t="s">
        <v>1290</v>
      </c>
      <c r="G3605" s="51" t="s">
        <v>1291</v>
      </c>
      <c r="H3605" s="215">
        <v>0</v>
      </c>
      <c r="I3605" s="216">
        <v>7.5</v>
      </c>
      <c r="J3605" s="217">
        <f t="shared" si="247"/>
        <v>0</v>
      </c>
    </row>
    <row r="3606" spans="1:10" ht="12.75" customHeight="1">
      <c r="A3606" s="227"/>
      <c r="B3606" s="227"/>
      <c r="C3606" s="227"/>
      <c r="D3606" s="227"/>
      <c r="E3606" s="227"/>
      <c r="F3606" s="227"/>
      <c r="G3606" s="51" t="s">
        <v>718</v>
      </c>
      <c r="H3606" s="215">
        <v>1</v>
      </c>
      <c r="I3606" s="216">
        <v>0.01</v>
      </c>
      <c r="J3606" s="217">
        <f t="shared" si="247"/>
        <v>1E-4</v>
      </c>
    </row>
    <row r="3607" spans="1:10" ht="12.75" customHeight="1">
      <c r="A3607" s="227"/>
      <c r="B3607" s="227"/>
      <c r="C3607" s="227"/>
      <c r="D3607" s="227"/>
      <c r="E3607" s="227"/>
      <c r="F3607" s="227"/>
      <c r="G3607" s="51" t="s">
        <v>154</v>
      </c>
      <c r="H3607" s="215">
        <v>0</v>
      </c>
      <c r="I3607" s="216">
        <v>7.5</v>
      </c>
      <c r="J3607" s="217">
        <f t="shared" si="247"/>
        <v>0</v>
      </c>
    </row>
    <row r="3608" spans="1:10" ht="12.75" customHeight="1">
      <c r="A3608" s="227"/>
      <c r="B3608" s="227"/>
      <c r="C3608" s="227"/>
      <c r="D3608" s="227"/>
      <c r="E3608" s="227"/>
      <c r="F3608" s="227"/>
      <c r="G3608" s="51" t="s">
        <v>1259</v>
      </c>
      <c r="H3608" s="215">
        <v>0</v>
      </c>
      <c r="I3608" s="216">
        <v>0.5</v>
      </c>
      <c r="J3608" s="217">
        <f t="shared" si="247"/>
        <v>0</v>
      </c>
    </row>
    <row r="3609" spans="1:10" ht="12.75" customHeight="1">
      <c r="A3609" s="227"/>
      <c r="B3609" s="227"/>
      <c r="C3609" s="227"/>
      <c r="D3609" s="227"/>
      <c r="E3609" s="227"/>
      <c r="F3609" s="227"/>
      <c r="G3609" s="51" t="s">
        <v>1260</v>
      </c>
      <c r="H3609" s="215">
        <v>0</v>
      </c>
      <c r="I3609" s="216">
        <v>0.5</v>
      </c>
      <c r="J3609" s="217">
        <f t="shared" si="247"/>
        <v>0</v>
      </c>
    </row>
    <row r="3610" spans="1:10" ht="12.75" customHeight="1">
      <c r="A3610" s="227"/>
      <c r="B3610" s="227"/>
      <c r="C3610" s="227"/>
      <c r="D3610" s="227"/>
      <c r="E3610" s="227"/>
      <c r="F3610" s="227"/>
      <c r="G3610" s="51" t="s">
        <v>1261</v>
      </c>
      <c r="H3610" s="215">
        <v>1</v>
      </c>
      <c r="I3610" s="216">
        <v>0.25</v>
      </c>
      <c r="J3610" s="217">
        <f t="shared" si="247"/>
        <v>2.5000000000000001E-3</v>
      </c>
    </row>
    <row r="3611" spans="1:10" ht="12.75" customHeight="1">
      <c r="A3611" s="228"/>
      <c r="B3611" s="228"/>
      <c r="C3611" s="228"/>
      <c r="D3611" s="228"/>
      <c r="E3611" s="228"/>
      <c r="F3611" s="228"/>
      <c r="G3611" s="51" t="s">
        <v>1262</v>
      </c>
      <c r="H3611" s="215">
        <v>3150</v>
      </c>
      <c r="I3611" s="216">
        <v>0.01</v>
      </c>
      <c r="J3611" s="217">
        <f t="shared" si="247"/>
        <v>0.315</v>
      </c>
    </row>
    <row r="3612" spans="1:10" ht="12.75" customHeight="1">
      <c r="A3612" s="288">
        <v>39</v>
      </c>
      <c r="B3612" s="288" t="s">
        <v>1233</v>
      </c>
      <c r="C3612" s="288" t="s">
        <v>737</v>
      </c>
      <c r="D3612" s="288" t="s">
        <v>737</v>
      </c>
      <c r="E3612" s="289" t="s">
        <v>1234</v>
      </c>
      <c r="F3612" s="290" t="s">
        <v>1292</v>
      </c>
      <c r="G3612" s="51" t="s">
        <v>1293</v>
      </c>
      <c r="H3612" s="215">
        <v>0</v>
      </c>
      <c r="I3612" s="216">
        <v>7.5</v>
      </c>
      <c r="J3612" s="217">
        <f t="shared" si="247"/>
        <v>0</v>
      </c>
    </row>
    <row r="3613" spans="1:10" ht="12.75" customHeight="1">
      <c r="A3613" s="227"/>
      <c r="B3613" s="227"/>
      <c r="C3613" s="227"/>
      <c r="D3613" s="227"/>
      <c r="E3613" s="227"/>
      <c r="F3613" s="227"/>
      <c r="G3613" s="51" t="s">
        <v>718</v>
      </c>
      <c r="H3613" s="215">
        <v>0</v>
      </c>
      <c r="I3613" s="216">
        <v>0.01</v>
      </c>
      <c r="J3613" s="217">
        <f t="shared" si="247"/>
        <v>0</v>
      </c>
    </row>
    <row r="3614" spans="1:10" ht="12.75" customHeight="1">
      <c r="A3614" s="227"/>
      <c r="B3614" s="227"/>
      <c r="C3614" s="227"/>
      <c r="D3614" s="227"/>
      <c r="E3614" s="227"/>
      <c r="F3614" s="227"/>
      <c r="G3614" s="51" t="s">
        <v>154</v>
      </c>
      <c r="H3614" s="215">
        <v>0</v>
      </c>
      <c r="I3614" s="216">
        <v>7.5</v>
      </c>
      <c r="J3614" s="217">
        <f t="shared" si="247"/>
        <v>0</v>
      </c>
    </row>
    <row r="3615" spans="1:10" ht="12.75" customHeight="1">
      <c r="A3615" s="227"/>
      <c r="B3615" s="227"/>
      <c r="C3615" s="227"/>
      <c r="D3615" s="227"/>
      <c r="E3615" s="227"/>
      <c r="F3615" s="227"/>
      <c r="G3615" s="51" t="s">
        <v>1259</v>
      </c>
      <c r="H3615" s="215">
        <v>0</v>
      </c>
      <c r="I3615" s="216">
        <v>0.5</v>
      </c>
      <c r="J3615" s="217">
        <f t="shared" si="247"/>
        <v>0</v>
      </c>
    </row>
    <row r="3616" spans="1:10" ht="12.75" customHeight="1">
      <c r="A3616" s="227"/>
      <c r="B3616" s="227"/>
      <c r="C3616" s="227"/>
      <c r="D3616" s="227"/>
      <c r="E3616" s="227"/>
      <c r="F3616" s="227"/>
      <c r="G3616" s="51" t="s">
        <v>1260</v>
      </c>
      <c r="H3616" s="215">
        <v>0</v>
      </c>
      <c r="I3616" s="216">
        <v>0.5</v>
      </c>
      <c r="J3616" s="217">
        <f t="shared" si="247"/>
        <v>0</v>
      </c>
    </row>
    <row r="3617" spans="1:10" ht="12.75" customHeight="1">
      <c r="A3617" s="227"/>
      <c r="B3617" s="227"/>
      <c r="C3617" s="227"/>
      <c r="D3617" s="227"/>
      <c r="E3617" s="227"/>
      <c r="F3617" s="227"/>
      <c r="G3617" s="51" t="s">
        <v>1261</v>
      </c>
      <c r="H3617" s="215">
        <v>0</v>
      </c>
      <c r="I3617" s="216">
        <v>0.25</v>
      </c>
      <c r="J3617" s="217">
        <f t="shared" si="247"/>
        <v>0</v>
      </c>
    </row>
    <row r="3618" spans="1:10" ht="12.75" customHeight="1">
      <c r="A3618" s="228"/>
      <c r="B3618" s="228"/>
      <c r="C3618" s="228"/>
      <c r="D3618" s="228"/>
      <c r="E3618" s="228"/>
      <c r="F3618" s="228"/>
      <c r="G3618" s="51" t="s">
        <v>1262</v>
      </c>
      <c r="H3618" s="215">
        <v>4540</v>
      </c>
      <c r="I3618" s="216">
        <v>0.01</v>
      </c>
      <c r="J3618" s="217">
        <f t="shared" si="247"/>
        <v>0.45399999999999996</v>
      </c>
    </row>
    <row r="3619" spans="1:10" ht="12.75" customHeight="1">
      <c r="A3619" s="288">
        <v>40</v>
      </c>
      <c r="B3619" s="288" t="s">
        <v>1233</v>
      </c>
      <c r="C3619" s="288" t="s">
        <v>737</v>
      </c>
      <c r="D3619" s="288" t="s">
        <v>737</v>
      </c>
      <c r="E3619" s="289" t="s">
        <v>1234</v>
      </c>
      <c r="F3619" s="291" t="s">
        <v>1294</v>
      </c>
      <c r="G3619" s="51" t="s">
        <v>1295</v>
      </c>
      <c r="H3619" s="215">
        <v>0</v>
      </c>
      <c r="I3619" s="216">
        <v>7.5</v>
      </c>
      <c r="J3619" s="217">
        <f t="shared" si="247"/>
        <v>0</v>
      </c>
    </row>
    <row r="3620" spans="1:10" ht="12.75" customHeight="1">
      <c r="A3620" s="227"/>
      <c r="B3620" s="227"/>
      <c r="C3620" s="227"/>
      <c r="D3620" s="227"/>
      <c r="E3620" s="227"/>
      <c r="F3620" s="227"/>
      <c r="G3620" s="51" t="s">
        <v>718</v>
      </c>
      <c r="H3620" s="215">
        <v>2</v>
      </c>
      <c r="I3620" s="216">
        <v>0.01</v>
      </c>
      <c r="J3620" s="217">
        <f t="shared" si="247"/>
        <v>2.0000000000000001E-4</v>
      </c>
    </row>
    <row r="3621" spans="1:10" ht="12.75" customHeight="1">
      <c r="A3621" s="227"/>
      <c r="B3621" s="227"/>
      <c r="C3621" s="227"/>
      <c r="D3621" s="227"/>
      <c r="E3621" s="227"/>
      <c r="F3621" s="227"/>
      <c r="G3621" s="51" t="s">
        <v>154</v>
      </c>
      <c r="H3621" s="215">
        <v>0</v>
      </c>
      <c r="I3621" s="216">
        <v>7.5</v>
      </c>
      <c r="J3621" s="217">
        <f t="shared" si="247"/>
        <v>0</v>
      </c>
    </row>
    <row r="3622" spans="1:10" ht="12.75" customHeight="1">
      <c r="A3622" s="227"/>
      <c r="B3622" s="227"/>
      <c r="C3622" s="227"/>
      <c r="D3622" s="227"/>
      <c r="E3622" s="227"/>
      <c r="F3622" s="227"/>
      <c r="G3622" s="51" t="s">
        <v>1259</v>
      </c>
      <c r="H3622" s="215">
        <v>0</v>
      </c>
      <c r="I3622" s="216">
        <v>0.5</v>
      </c>
      <c r="J3622" s="217">
        <f t="shared" si="247"/>
        <v>0</v>
      </c>
    </row>
    <row r="3623" spans="1:10" ht="12.75" customHeight="1">
      <c r="A3623" s="227"/>
      <c r="B3623" s="227"/>
      <c r="C3623" s="227"/>
      <c r="D3623" s="227"/>
      <c r="E3623" s="227"/>
      <c r="F3623" s="227"/>
      <c r="G3623" s="51" t="s">
        <v>1260</v>
      </c>
      <c r="H3623" s="215">
        <v>0</v>
      </c>
      <c r="I3623" s="216">
        <v>0.5</v>
      </c>
      <c r="J3623" s="217">
        <f t="shared" si="247"/>
        <v>0</v>
      </c>
    </row>
    <row r="3624" spans="1:10" ht="12.75" customHeight="1">
      <c r="A3624" s="227"/>
      <c r="B3624" s="227"/>
      <c r="C3624" s="227"/>
      <c r="D3624" s="227"/>
      <c r="E3624" s="227"/>
      <c r="F3624" s="227"/>
      <c r="G3624" s="51" t="s">
        <v>1261</v>
      </c>
      <c r="H3624" s="215">
        <v>0</v>
      </c>
      <c r="I3624" s="216">
        <v>0.25</v>
      </c>
      <c r="J3624" s="217">
        <f t="shared" si="247"/>
        <v>0</v>
      </c>
    </row>
    <row r="3625" spans="1:10" ht="12.75" customHeight="1">
      <c r="A3625" s="228"/>
      <c r="B3625" s="228"/>
      <c r="C3625" s="228"/>
      <c r="D3625" s="228"/>
      <c r="E3625" s="228"/>
      <c r="F3625" s="228"/>
      <c r="G3625" s="51" t="s">
        <v>1262</v>
      </c>
      <c r="H3625" s="215">
        <v>2012</v>
      </c>
      <c r="I3625" s="216">
        <v>0.01</v>
      </c>
      <c r="J3625" s="217">
        <f t="shared" si="247"/>
        <v>0.20120000000000002</v>
      </c>
    </row>
    <row r="3626" spans="1:10" ht="12.75" customHeight="1">
      <c r="A3626" s="288">
        <v>41</v>
      </c>
      <c r="B3626" s="288" t="s">
        <v>1233</v>
      </c>
      <c r="C3626" s="288" t="s">
        <v>737</v>
      </c>
      <c r="D3626" s="288" t="s">
        <v>737</v>
      </c>
      <c r="E3626" s="289" t="s">
        <v>1234</v>
      </c>
      <c r="F3626" s="290" t="s">
        <v>1296</v>
      </c>
      <c r="G3626" s="51" t="s">
        <v>1297</v>
      </c>
      <c r="H3626" s="215">
        <v>0</v>
      </c>
      <c r="I3626" s="216">
        <v>7.5</v>
      </c>
      <c r="J3626" s="217">
        <f t="shared" si="247"/>
        <v>0</v>
      </c>
    </row>
    <row r="3627" spans="1:10" ht="12.75" customHeight="1">
      <c r="A3627" s="227"/>
      <c r="B3627" s="227"/>
      <c r="C3627" s="227"/>
      <c r="D3627" s="227"/>
      <c r="E3627" s="227"/>
      <c r="F3627" s="227"/>
      <c r="G3627" s="51" t="s">
        <v>718</v>
      </c>
      <c r="H3627" s="215">
        <v>0</v>
      </c>
      <c r="I3627" s="216">
        <v>0.01</v>
      </c>
      <c r="J3627" s="217">
        <f t="shared" si="247"/>
        <v>0</v>
      </c>
    </row>
    <row r="3628" spans="1:10" ht="12.75" customHeight="1">
      <c r="A3628" s="227"/>
      <c r="B3628" s="227"/>
      <c r="C3628" s="227"/>
      <c r="D3628" s="227"/>
      <c r="E3628" s="227"/>
      <c r="F3628" s="227"/>
      <c r="G3628" s="51" t="s">
        <v>154</v>
      </c>
      <c r="H3628" s="215">
        <v>1</v>
      </c>
      <c r="I3628" s="216">
        <v>7.5</v>
      </c>
      <c r="J3628" s="217">
        <f t="shared" si="247"/>
        <v>7.4999999999999997E-2</v>
      </c>
    </row>
    <row r="3629" spans="1:10" ht="12.75" customHeight="1">
      <c r="A3629" s="227"/>
      <c r="B3629" s="227"/>
      <c r="C3629" s="227"/>
      <c r="D3629" s="227"/>
      <c r="E3629" s="227"/>
      <c r="F3629" s="227"/>
      <c r="G3629" s="51" t="s">
        <v>1259</v>
      </c>
      <c r="H3629" s="215">
        <v>0</v>
      </c>
      <c r="I3629" s="216">
        <v>0.5</v>
      </c>
      <c r="J3629" s="217">
        <f t="shared" si="247"/>
        <v>0</v>
      </c>
    </row>
    <row r="3630" spans="1:10" ht="12.75" customHeight="1">
      <c r="A3630" s="227"/>
      <c r="B3630" s="227"/>
      <c r="C3630" s="227"/>
      <c r="D3630" s="227"/>
      <c r="E3630" s="227"/>
      <c r="F3630" s="227"/>
      <c r="G3630" s="51" t="s">
        <v>1260</v>
      </c>
      <c r="H3630" s="215">
        <v>0</v>
      </c>
      <c r="I3630" s="216">
        <v>0.5</v>
      </c>
      <c r="J3630" s="217">
        <f t="shared" si="247"/>
        <v>0</v>
      </c>
    </row>
    <row r="3631" spans="1:10" ht="12.75" customHeight="1">
      <c r="A3631" s="227"/>
      <c r="B3631" s="227"/>
      <c r="C3631" s="227"/>
      <c r="D3631" s="227"/>
      <c r="E3631" s="227"/>
      <c r="F3631" s="227"/>
      <c r="G3631" s="51" t="s">
        <v>1261</v>
      </c>
      <c r="H3631" s="215">
        <v>0</v>
      </c>
      <c r="I3631" s="216">
        <v>0.25</v>
      </c>
      <c r="J3631" s="217">
        <f t="shared" si="247"/>
        <v>0</v>
      </c>
    </row>
    <row r="3632" spans="1:10" ht="12.75" customHeight="1">
      <c r="A3632" s="228"/>
      <c r="B3632" s="228"/>
      <c r="C3632" s="228"/>
      <c r="D3632" s="228"/>
      <c r="E3632" s="228"/>
      <c r="F3632" s="228"/>
      <c r="G3632" s="51" t="s">
        <v>1262</v>
      </c>
      <c r="H3632" s="215">
        <v>1500</v>
      </c>
      <c r="I3632" s="216">
        <v>0.01</v>
      </c>
      <c r="J3632" s="217">
        <f t="shared" si="247"/>
        <v>0.15</v>
      </c>
    </row>
    <row r="3633" spans="1:10" ht="12.75" customHeight="1">
      <c r="A3633" s="288">
        <v>42</v>
      </c>
      <c r="B3633" s="288" t="s">
        <v>1233</v>
      </c>
      <c r="C3633" s="288" t="s">
        <v>737</v>
      </c>
      <c r="D3633" s="288" t="s">
        <v>737</v>
      </c>
      <c r="E3633" s="289" t="s">
        <v>1298</v>
      </c>
      <c r="F3633" s="290" t="s">
        <v>1299</v>
      </c>
      <c r="G3633" s="51" t="s">
        <v>1300</v>
      </c>
      <c r="H3633" s="215">
        <v>0</v>
      </c>
      <c r="I3633" s="216">
        <v>7.5</v>
      </c>
      <c r="J3633" s="217">
        <f t="shared" si="247"/>
        <v>0</v>
      </c>
    </row>
    <row r="3634" spans="1:10" ht="12.75" customHeight="1">
      <c r="A3634" s="227"/>
      <c r="B3634" s="227"/>
      <c r="C3634" s="227"/>
      <c r="D3634" s="227"/>
      <c r="E3634" s="227"/>
      <c r="F3634" s="227"/>
      <c r="G3634" s="51" t="s">
        <v>718</v>
      </c>
      <c r="H3634" s="215">
        <v>1</v>
      </c>
      <c r="I3634" s="216">
        <v>0.01</v>
      </c>
      <c r="J3634" s="217">
        <f t="shared" si="247"/>
        <v>1E-4</v>
      </c>
    </row>
    <row r="3635" spans="1:10" ht="12.75" customHeight="1">
      <c r="A3635" s="227"/>
      <c r="B3635" s="227"/>
      <c r="C3635" s="227"/>
      <c r="D3635" s="227"/>
      <c r="E3635" s="227"/>
      <c r="F3635" s="227"/>
      <c r="G3635" s="51" t="s">
        <v>154</v>
      </c>
      <c r="H3635" s="215">
        <v>0</v>
      </c>
      <c r="I3635" s="216">
        <v>7.5</v>
      </c>
      <c r="J3635" s="217">
        <f t="shared" si="247"/>
        <v>0</v>
      </c>
    </row>
    <row r="3636" spans="1:10" ht="12.75" customHeight="1">
      <c r="A3636" s="227"/>
      <c r="B3636" s="227"/>
      <c r="C3636" s="227"/>
      <c r="D3636" s="227"/>
      <c r="E3636" s="227"/>
      <c r="F3636" s="227"/>
      <c r="G3636" s="51" t="s">
        <v>1259</v>
      </c>
      <c r="H3636" s="215">
        <v>0</v>
      </c>
      <c r="I3636" s="216">
        <v>0.5</v>
      </c>
      <c r="J3636" s="217">
        <f t="shared" si="247"/>
        <v>0</v>
      </c>
    </row>
    <row r="3637" spans="1:10" ht="12.75" customHeight="1">
      <c r="A3637" s="227"/>
      <c r="B3637" s="227"/>
      <c r="C3637" s="227"/>
      <c r="D3637" s="227"/>
      <c r="E3637" s="227"/>
      <c r="F3637" s="227"/>
      <c r="G3637" s="51" t="s">
        <v>1260</v>
      </c>
      <c r="H3637" s="215">
        <v>0</v>
      </c>
      <c r="I3637" s="216">
        <v>0.5</v>
      </c>
      <c r="J3637" s="217">
        <f t="shared" si="247"/>
        <v>0</v>
      </c>
    </row>
    <row r="3638" spans="1:10" ht="12.75" customHeight="1">
      <c r="A3638" s="227"/>
      <c r="B3638" s="227"/>
      <c r="C3638" s="227"/>
      <c r="D3638" s="227"/>
      <c r="E3638" s="227"/>
      <c r="F3638" s="227"/>
      <c r="G3638" s="51" t="s">
        <v>1261</v>
      </c>
      <c r="H3638" s="215">
        <v>1</v>
      </c>
      <c r="I3638" s="216">
        <v>0.25</v>
      </c>
      <c r="J3638" s="217">
        <f t="shared" si="247"/>
        <v>2.5000000000000001E-3</v>
      </c>
    </row>
    <row r="3639" spans="1:10" ht="12.75" customHeight="1">
      <c r="A3639" s="228"/>
      <c r="B3639" s="228"/>
      <c r="C3639" s="228"/>
      <c r="D3639" s="228"/>
      <c r="E3639" s="228"/>
      <c r="F3639" s="228"/>
      <c r="G3639" s="51" t="s">
        <v>1262</v>
      </c>
      <c r="H3639" s="215">
        <v>3950</v>
      </c>
      <c r="I3639" s="216">
        <v>0.01</v>
      </c>
      <c r="J3639" s="217">
        <f t="shared" si="247"/>
        <v>0.39500000000000002</v>
      </c>
    </row>
    <row r="3640" spans="1:10" ht="12.75" customHeight="1">
      <c r="A3640" s="221"/>
      <c r="B3640" s="221"/>
      <c r="C3640" s="221"/>
      <c r="D3640" s="221"/>
      <c r="E3640" s="221"/>
      <c r="F3640" s="223"/>
      <c r="G3640" s="197"/>
      <c r="H3640" s="221"/>
      <c r="I3640" s="224" t="s">
        <v>117</v>
      </c>
      <c r="J3640" s="225">
        <f>SUM(J3346:J3639)</f>
        <v>13.589999999999989</v>
      </c>
    </row>
  </sheetData>
  <mergeCells count="628">
    <mergeCell ref="A3479:A3485"/>
    <mergeCell ref="B3479:B3483"/>
    <mergeCell ref="C3479:C3483"/>
    <mergeCell ref="D3479:D3483"/>
    <mergeCell ref="E3479:E3483"/>
    <mergeCell ref="F3479:F3483"/>
    <mergeCell ref="D3619:D3625"/>
    <mergeCell ref="E3619:E3625"/>
    <mergeCell ref="A3612:A3618"/>
    <mergeCell ref="B3612:B3618"/>
    <mergeCell ref="C3612:C3618"/>
    <mergeCell ref="D3612:D3618"/>
    <mergeCell ref="E3612:E3618"/>
    <mergeCell ref="F3612:F3618"/>
    <mergeCell ref="A3619:A3625"/>
    <mergeCell ref="A3409:A3415"/>
    <mergeCell ref="B3409:B3413"/>
    <mergeCell ref="C3409:C3413"/>
    <mergeCell ref="D3409:D3413"/>
    <mergeCell ref="E3409:E3413"/>
    <mergeCell ref="F3409:F3413"/>
    <mergeCell ref="B3458:B3462"/>
    <mergeCell ref="C3458:C3462"/>
    <mergeCell ref="A3465:A3471"/>
    <mergeCell ref="B3465:B3469"/>
    <mergeCell ref="C3465:C3469"/>
    <mergeCell ref="D3402:D3406"/>
    <mergeCell ref="E3402:E3406"/>
    <mergeCell ref="F3402:F3406"/>
    <mergeCell ref="A3381:A3387"/>
    <mergeCell ref="B3381:B3385"/>
    <mergeCell ref="C3381:C3385"/>
    <mergeCell ref="D3381:D3385"/>
    <mergeCell ref="E3381:E3385"/>
    <mergeCell ref="F3381:F3385"/>
    <mergeCell ref="A3388:A3394"/>
    <mergeCell ref="F3388:F3392"/>
    <mergeCell ref="B3388:B3392"/>
    <mergeCell ref="C3388:C3392"/>
    <mergeCell ref="A3395:A3401"/>
    <mergeCell ref="B3395:B3399"/>
    <mergeCell ref="C3395:C3399"/>
    <mergeCell ref="B3402:B3406"/>
    <mergeCell ref="C3402:C3406"/>
    <mergeCell ref="A3402:A3408"/>
    <mergeCell ref="A3374:A3380"/>
    <mergeCell ref="B3374:B3378"/>
    <mergeCell ref="C3374:C3378"/>
    <mergeCell ref="D3374:D3378"/>
    <mergeCell ref="E3374:E3378"/>
    <mergeCell ref="F3374:F3378"/>
    <mergeCell ref="D3388:D3392"/>
    <mergeCell ref="E3388:E3392"/>
    <mergeCell ref="D3395:D3399"/>
    <mergeCell ref="E3395:E3399"/>
    <mergeCell ref="F3395:F3399"/>
    <mergeCell ref="A3142:H3142"/>
    <mergeCell ref="A3153:H3153"/>
    <mergeCell ref="A3164:H3164"/>
    <mergeCell ref="A3175:H3175"/>
    <mergeCell ref="B3367:B3371"/>
    <mergeCell ref="C3367:C3371"/>
    <mergeCell ref="D3367:D3371"/>
    <mergeCell ref="E3367:E3371"/>
    <mergeCell ref="A3360:A3366"/>
    <mergeCell ref="B3360:B3364"/>
    <mergeCell ref="C3360:C3364"/>
    <mergeCell ref="D3360:D3364"/>
    <mergeCell ref="E3360:E3364"/>
    <mergeCell ref="F3360:F3364"/>
    <mergeCell ref="F3367:F3371"/>
    <mergeCell ref="A3367:A3373"/>
    <mergeCell ref="A3042:I3042"/>
    <mergeCell ref="A3054:H3054"/>
    <mergeCell ref="A3065:H3065"/>
    <mergeCell ref="A3076:H3076"/>
    <mergeCell ref="A3087:H3087"/>
    <mergeCell ref="A3098:H3098"/>
    <mergeCell ref="A3109:H3109"/>
    <mergeCell ref="A3120:H3120"/>
    <mergeCell ref="A3131:H3131"/>
    <mergeCell ref="I1176:I1177"/>
    <mergeCell ref="E1163:E1169"/>
    <mergeCell ref="A1173:H1173"/>
    <mergeCell ref="A1174:H1174"/>
    <mergeCell ref="A1175:I1175"/>
    <mergeCell ref="A1176:A1177"/>
    <mergeCell ref="B1176:B1177"/>
    <mergeCell ref="C1176:C1177"/>
    <mergeCell ref="A2000:I2000"/>
    <mergeCell ref="A1162:H1162"/>
    <mergeCell ref="A1163:A1169"/>
    <mergeCell ref="B1163:B1169"/>
    <mergeCell ref="C1163:C1169"/>
    <mergeCell ref="D1163:D1169"/>
    <mergeCell ref="F1176:F1177"/>
    <mergeCell ref="G1176:G1177"/>
    <mergeCell ref="E3035:F3035"/>
    <mergeCell ref="H1176:H1177"/>
    <mergeCell ref="E3346:E3350"/>
    <mergeCell ref="F3346:F3350"/>
    <mergeCell ref="A3346:A3352"/>
    <mergeCell ref="A3353:A3359"/>
    <mergeCell ref="B3353:B3357"/>
    <mergeCell ref="C3353:C3357"/>
    <mergeCell ref="D3353:D3357"/>
    <mergeCell ref="E3353:E3357"/>
    <mergeCell ref="F3353:F3357"/>
    <mergeCell ref="J3344:J3345"/>
    <mergeCell ref="A3340:H3340"/>
    <mergeCell ref="A3343:J3343"/>
    <mergeCell ref="A3344:A3345"/>
    <mergeCell ref="B3344:B3345"/>
    <mergeCell ref="C3344:C3345"/>
    <mergeCell ref="D3344:D3345"/>
    <mergeCell ref="E3344:E3345"/>
    <mergeCell ref="F3344:F3345"/>
    <mergeCell ref="G3344:G3345"/>
    <mergeCell ref="A3633:A3639"/>
    <mergeCell ref="B3633:B3639"/>
    <mergeCell ref="C3633:C3639"/>
    <mergeCell ref="D3633:D3639"/>
    <mergeCell ref="E3633:E3639"/>
    <mergeCell ref="F3633:F3639"/>
    <mergeCell ref="A3186:H3186"/>
    <mergeCell ref="A3197:H3197"/>
    <mergeCell ref="A3208:H3208"/>
    <mergeCell ref="A3219:H3219"/>
    <mergeCell ref="A3230:H3230"/>
    <mergeCell ref="A3241:H3241"/>
    <mergeCell ref="A3252:H3252"/>
    <mergeCell ref="A3263:H3263"/>
    <mergeCell ref="A3274:H3274"/>
    <mergeCell ref="A3285:H3285"/>
    <mergeCell ref="A3296:H3296"/>
    <mergeCell ref="A3307:H3307"/>
    <mergeCell ref="A3318:H3318"/>
    <mergeCell ref="A3329:H3329"/>
    <mergeCell ref="H3344:H3345"/>
    <mergeCell ref="B3346:B3350"/>
    <mergeCell ref="C3346:C3350"/>
    <mergeCell ref="D3346:D3350"/>
    <mergeCell ref="A3577:A3583"/>
    <mergeCell ref="B3577:B3583"/>
    <mergeCell ref="C3577:C3583"/>
    <mergeCell ref="D3577:D3583"/>
    <mergeCell ref="E3577:E3583"/>
    <mergeCell ref="F3577:F3583"/>
    <mergeCell ref="A3584:A3590"/>
    <mergeCell ref="F3584:F3590"/>
    <mergeCell ref="A3598:A3604"/>
    <mergeCell ref="A3570:A3576"/>
    <mergeCell ref="B3570:B3576"/>
    <mergeCell ref="C3570:C3576"/>
    <mergeCell ref="D3570:D3576"/>
    <mergeCell ref="E3570:E3576"/>
    <mergeCell ref="F3570:F3576"/>
    <mergeCell ref="B3549:B3555"/>
    <mergeCell ref="C3549:C3555"/>
    <mergeCell ref="A3556:A3562"/>
    <mergeCell ref="B3556:B3562"/>
    <mergeCell ref="C3556:C3562"/>
    <mergeCell ref="B3563:B3569"/>
    <mergeCell ref="C3563:C3569"/>
    <mergeCell ref="D3549:D3555"/>
    <mergeCell ref="E3549:E3555"/>
    <mergeCell ref="D3556:D3562"/>
    <mergeCell ref="E3556:E3562"/>
    <mergeCell ref="F3556:F3562"/>
    <mergeCell ref="D3563:D3569"/>
    <mergeCell ref="E3563:E3569"/>
    <mergeCell ref="F3563:F3569"/>
    <mergeCell ref="A3542:A3548"/>
    <mergeCell ref="B3542:B3548"/>
    <mergeCell ref="C3542:C3548"/>
    <mergeCell ref="D3542:D3548"/>
    <mergeCell ref="E3542:E3548"/>
    <mergeCell ref="F3542:F3548"/>
    <mergeCell ref="A3549:A3555"/>
    <mergeCell ref="F3549:F3555"/>
    <mergeCell ref="A3563:A3569"/>
    <mergeCell ref="A3591:A3597"/>
    <mergeCell ref="B3591:B3597"/>
    <mergeCell ref="C3591:C3597"/>
    <mergeCell ref="B3598:B3604"/>
    <mergeCell ref="C3598:C3604"/>
    <mergeCell ref="E3626:E3632"/>
    <mergeCell ref="F3626:F3632"/>
    <mergeCell ref="B3619:B3625"/>
    <mergeCell ref="C3619:C3625"/>
    <mergeCell ref="F3619:F3625"/>
    <mergeCell ref="A3626:A3632"/>
    <mergeCell ref="B3626:B3632"/>
    <mergeCell ref="C3626:C3632"/>
    <mergeCell ref="D3626:D3632"/>
    <mergeCell ref="A3605:A3611"/>
    <mergeCell ref="B3605:B3611"/>
    <mergeCell ref="C3605:C3611"/>
    <mergeCell ref="D3605:D3611"/>
    <mergeCell ref="E3605:E3611"/>
    <mergeCell ref="F3605:F3611"/>
    <mergeCell ref="D3584:D3590"/>
    <mergeCell ref="E3584:E3590"/>
    <mergeCell ref="D3591:D3597"/>
    <mergeCell ref="E3591:E3597"/>
    <mergeCell ref="F3591:F3597"/>
    <mergeCell ref="D3598:D3604"/>
    <mergeCell ref="E3598:E3604"/>
    <mergeCell ref="F3598:F3604"/>
    <mergeCell ref="B3584:B3590"/>
    <mergeCell ref="C3584:C3590"/>
    <mergeCell ref="A3535:A3541"/>
    <mergeCell ref="B3535:B3541"/>
    <mergeCell ref="C3535:C3541"/>
    <mergeCell ref="D3535:D3541"/>
    <mergeCell ref="E3535:E3541"/>
    <mergeCell ref="F3535:F3541"/>
    <mergeCell ref="B3514:B3520"/>
    <mergeCell ref="C3514:C3520"/>
    <mergeCell ref="A3521:A3527"/>
    <mergeCell ref="B3521:B3527"/>
    <mergeCell ref="C3521:C3527"/>
    <mergeCell ref="B3528:B3534"/>
    <mergeCell ref="C3528:C3534"/>
    <mergeCell ref="D3514:D3520"/>
    <mergeCell ref="E3514:E3520"/>
    <mergeCell ref="D3521:D3527"/>
    <mergeCell ref="E3521:E3527"/>
    <mergeCell ref="F3521:F3527"/>
    <mergeCell ref="D3528:D3534"/>
    <mergeCell ref="E3528:E3534"/>
    <mergeCell ref="F3528:F3534"/>
    <mergeCell ref="A3507:A3513"/>
    <mergeCell ref="B3507:B3513"/>
    <mergeCell ref="C3507:C3513"/>
    <mergeCell ref="D3507:D3513"/>
    <mergeCell ref="E3507:E3513"/>
    <mergeCell ref="F3507:F3513"/>
    <mergeCell ref="A3514:A3520"/>
    <mergeCell ref="F3514:F3520"/>
    <mergeCell ref="A3528:A3534"/>
    <mergeCell ref="F3486:F3490"/>
    <mergeCell ref="F3493:F3497"/>
    <mergeCell ref="A3493:A3499"/>
    <mergeCell ref="A3500:A3506"/>
    <mergeCell ref="B3500:B3506"/>
    <mergeCell ref="C3500:C3506"/>
    <mergeCell ref="D3500:D3506"/>
    <mergeCell ref="E3500:E3506"/>
    <mergeCell ref="F3500:F3506"/>
    <mergeCell ref="B3493:B3497"/>
    <mergeCell ref="C3493:C3497"/>
    <mergeCell ref="D3493:D3497"/>
    <mergeCell ref="E3493:E3497"/>
    <mergeCell ref="A3486:A3492"/>
    <mergeCell ref="B3486:B3490"/>
    <mergeCell ref="C3486:C3490"/>
    <mergeCell ref="D3486:D3490"/>
    <mergeCell ref="E3486:E3490"/>
    <mergeCell ref="D3458:D3462"/>
    <mergeCell ref="E3458:E3462"/>
    <mergeCell ref="D3465:D3469"/>
    <mergeCell ref="E3465:E3469"/>
    <mergeCell ref="F3465:F3469"/>
    <mergeCell ref="D3472:D3476"/>
    <mergeCell ref="E3472:E3476"/>
    <mergeCell ref="F3472:F3476"/>
    <mergeCell ref="A3451:A3457"/>
    <mergeCell ref="B3451:B3455"/>
    <mergeCell ref="C3451:C3455"/>
    <mergeCell ref="D3451:D3455"/>
    <mergeCell ref="E3451:E3455"/>
    <mergeCell ref="F3451:F3455"/>
    <mergeCell ref="A3458:A3464"/>
    <mergeCell ref="F3458:F3462"/>
    <mergeCell ref="B3472:B3476"/>
    <mergeCell ref="C3472:C3476"/>
    <mergeCell ref="A3472:A3478"/>
    <mergeCell ref="B3437:B3441"/>
    <mergeCell ref="C3437:C3441"/>
    <mergeCell ref="A3437:A3443"/>
    <mergeCell ref="A3444:A3450"/>
    <mergeCell ref="B3444:B3448"/>
    <mergeCell ref="C3444:C3448"/>
    <mergeCell ref="D3444:D3448"/>
    <mergeCell ref="E3444:E3448"/>
    <mergeCell ref="F3444:F3448"/>
    <mergeCell ref="A1118:H1118"/>
    <mergeCell ref="D1176:D1177"/>
    <mergeCell ref="E1176:E1177"/>
    <mergeCell ref="D3423:D3427"/>
    <mergeCell ref="E3423:E3427"/>
    <mergeCell ref="D3430:D3434"/>
    <mergeCell ref="E3430:E3434"/>
    <mergeCell ref="F3430:F3434"/>
    <mergeCell ref="D3437:D3441"/>
    <mergeCell ref="E3437:E3441"/>
    <mergeCell ref="F3437:F3441"/>
    <mergeCell ref="A3416:A3422"/>
    <mergeCell ref="B3416:B3420"/>
    <mergeCell ref="C3416:C3420"/>
    <mergeCell ref="D3416:D3420"/>
    <mergeCell ref="E3416:E3420"/>
    <mergeCell ref="F3416:F3420"/>
    <mergeCell ref="A3423:A3429"/>
    <mergeCell ref="F3423:F3427"/>
    <mergeCell ref="B3423:B3427"/>
    <mergeCell ref="C3423:C3427"/>
    <mergeCell ref="A3430:A3436"/>
    <mergeCell ref="B3430:B3434"/>
    <mergeCell ref="C3430:C3434"/>
    <mergeCell ref="A1096:H1096"/>
    <mergeCell ref="D1108:D1114"/>
    <mergeCell ref="E1108:E1114"/>
    <mergeCell ref="A1097:A1103"/>
    <mergeCell ref="B1097:B1103"/>
    <mergeCell ref="C1097:C1103"/>
    <mergeCell ref="D1097:D1103"/>
    <mergeCell ref="E1097:E1103"/>
    <mergeCell ref="A1107:H1107"/>
    <mergeCell ref="A1108:A1114"/>
    <mergeCell ref="B1075:B1081"/>
    <mergeCell ref="C1075:C1081"/>
    <mergeCell ref="D1075:D1081"/>
    <mergeCell ref="E1075:E1081"/>
    <mergeCell ref="A1085:H1085"/>
    <mergeCell ref="A1075:A1081"/>
    <mergeCell ref="A1086:A1092"/>
    <mergeCell ref="B1086:B1092"/>
    <mergeCell ref="C1086:C1092"/>
    <mergeCell ref="D1086:D1092"/>
    <mergeCell ref="E1086:E1092"/>
    <mergeCell ref="A1129:H1129"/>
    <mergeCell ref="A1119:A1125"/>
    <mergeCell ref="A1130:A1136"/>
    <mergeCell ref="B1130:B1136"/>
    <mergeCell ref="C1130:C1136"/>
    <mergeCell ref="D1130:D1136"/>
    <mergeCell ref="E1130:E1136"/>
    <mergeCell ref="A1140:H1140"/>
    <mergeCell ref="D1152:D1158"/>
    <mergeCell ref="E1152:E1158"/>
    <mergeCell ref="A1141:A1147"/>
    <mergeCell ref="B1141:B1147"/>
    <mergeCell ref="C1141:C1147"/>
    <mergeCell ref="D1141:D1147"/>
    <mergeCell ref="E1141:E1147"/>
    <mergeCell ref="A1151:H1151"/>
    <mergeCell ref="A1152:A1158"/>
    <mergeCell ref="B1152:B1158"/>
    <mergeCell ref="C1152:C1158"/>
    <mergeCell ref="A1042:A1048"/>
    <mergeCell ref="B1042:B1048"/>
    <mergeCell ref="C1042:C1048"/>
    <mergeCell ref="D1042:D1048"/>
    <mergeCell ref="E1042:E1048"/>
    <mergeCell ref="A1052:H1052"/>
    <mergeCell ref="B1108:B1114"/>
    <mergeCell ref="C1108:C1114"/>
    <mergeCell ref="B1119:B1125"/>
    <mergeCell ref="C1119:C1125"/>
    <mergeCell ref="D1119:D1125"/>
    <mergeCell ref="E1119:E1125"/>
    <mergeCell ref="D1064:D1070"/>
    <mergeCell ref="E1064:E1070"/>
    <mergeCell ref="A1053:A1059"/>
    <mergeCell ref="B1053:B1059"/>
    <mergeCell ref="C1053:C1059"/>
    <mergeCell ref="D1053:D1059"/>
    <mergeCell ref="E1053:E1059"/>
    <mergeCell ref="A1063:H1063"/>
    <mergeCell ref="A1064:A1070"/>
    <mergeCell ref="A1074:H1074"/>
    <mergeCell ref="B1064:B1070"/>
    <mergeCell ref="C1064:C1070"/>
    <mergeCell ref="A1041:H1041"/>
    <mergeCell ref="D921:D927"/>
    <mergeCell ref="E921:E927"/>
    <mergeCell ref="A910:A916"/>
    <mergeCell ref="B910:B916"/>
    <mergeCell ref="C910:C916"/>
    <mergeCell ref="D910:D916"/>
    <mergeCell ref="E910:E916"/>
    <mergeCell ref="A920:H920"/>
    <mergeCell ref="A921:A927"/>
    <mergeCell ref="A931:H931"/>
    <mergeCell ref="B921:B927"/>
    <mergeCell ref="C921:C927"/>
    <mergeCell ref="B932:B938"/>
    <mergeCell ref="C932:C938"/>
    <mergeCell ref="D932:D938"/>
    <mergeCell ref="E932:E938"/>
    <mergeCell ref="A942:H942"/>
    <mergeCell ref="A932:A938"/>
    <mergeCell ref="A943:A949"/>
    <mergeCell ref="B943:B949"/>
    <mergeCell ref="C943:C949"/>
    <mergeCell ref="D943:D949"/>
    <mergeCell ref="E943:E949"/>
    <mergeCell ref="A1019:H1019"/>
    <mergeCell ref="A1020:A1026"/>
    <mergeCell ref="B1020:B1026"/>
    <mergeCell ref="C1020:C1026"/>
    <mergeCell ref="D1020:D1026"/>
    <mergeCell ref="E1020:E1026"/>
    <mergeCell ref="A1030:H1030"/>
    <mergeCell ref="B1031:B1037"/>
    <mergeCell ref="C1031:C1037"/>
    <mergeCell ref="D1031:D1037"/>
    <mergeCell ref="E1031:E1037"/>
    <mergeCell ref="A1031:A1037"/>
    <mergeCell ref="A986:H986"/>
    <mergeCell ref="A976:A982"/>
    <mergeCell ref="A987:A993"/>
    <mergeCell ref="B987:B993"/>
    <mergeCell ref="C987:C993"/>
    <mergeCell ref="D987:D993"/>
    <mergeCell ref="E987:E993"/>
    <mergeCell ref="A997:H997"/>
    <mergeCell ref="D1009:D1015"/>
    <mergeCell ref="E1009:E1015"/>
    <mergeCell ref="A998:A1004"/>
    <mergeCell ref="B998:B1004"/>
    <mergeCell ref="C998:C1004"/>
    <mergeCell ref="D998:D1004"/>
    <mergeCell ref="E998:E1004"/>
    <mergeCell ref="A1008:H1008"/>
    <mergeCell ref="A1009:A1015"/>
    <mergeCell ref="B1009:B1015"/>
    <mergeCell ref="C1009:C1015"/>
    <mergeCell ref="A899:A905"/>
    <mergeCell ref="B899:B905"/>
    <mergeCell ref="C899:C905"/>
    <mergeCell ref="D899:D905"/>
    <mergeCell ref="E899:E905"/>
    <mergeCell ref="A909:H909"/>
    <mergeCell ref="B965:B971"/>
    <mergeCell ref="C965:C971"/>
    <mergeCell ref="B976:B982"/>
    <mergeCell ref="C976:C982"/>
    <mergeCell ref="D976:D982"/>
    <mergeCell ref="E976:E982"/>
    <mergeCell ref="A953:H953"/>
    <mergeCell ref="D965:D971"/>
    <mergeCell ref="E965:E971"/>
    <mergeCell ref="A954:A960"/>
    <mergeCell ref="B954:B960"/>
    <mergeCell ref="C954:C960"/>
    <mergeCell ref="D954:D960"/>
    <mergeCell ref="E954:E960"/>
    <mergeCell ref="A964:H964"/>
    <mergeCell ref="A965:A971"/>
    <mergeCell ref="A975:H975"/>
    <mergeCell ref="A898:H898"/>
    <mergeCell ref="D778:D784"/>
    <mergeCell ref="E778:E784"/>
    <mergeCell ref="A767:A773"/>
    <mergeCell ref="B767:B773"/>
    <mergeCell ref="C767:C773"/>
    <mergeCell ref="D767:D773"/>
    <mergeCell ref="E767:E773"/>
    <mergeCell ref="A777:H777"/>
    <mergeCell ref="A778:A784"/>
    <mergeCell ref="A788:H788"/>
    <mergeCell ref="B778:B784"/>
    <mergeCell ref="C778:C784"/>
    <mergeCell ref="B789:B795"/>
    <mergeCell ref="C789:C795"/>
    <mergeCell ref="D789:D795"/>
    <mergeCell ref="E789:E795"/>
    <mergeCell ref="A799:H799"/>
    <mergeCell ref="A789:A795"/>
    <mergeCell ref="A800:A806"/>
    <mergeCell ref="B800:B806"/>
    <mergeCell ref="C800:C806"/>
    <mergeCell ref="D800:D806"/>
    <mergeCell ref="E800:E806"/>
    <mergeCell ref="A876:H876"/>
    <mergeCell ref="A877:A883"/>
    <mergeCell ref="B877:B883"/>
    <mergeCell ref="C877:C883"/>
    <mergeCell ref="D877:D883"/>
    <mergeCell ref="E877:E883"/>
    <mergeCell ref="A887:H887"/>
    <mergeCell ref="B888:B894"/>
    <mergeCell ref="C888:C894"/>
    <mergeCell ref="D888:D894"/>
    <mergeCell ref="E888:E894"/>
    <mergeCell ref="A888:A894"/>
    <mergeCell ref="A843:H843"/>
    <mergeCell ref="A833:A839"/>
    <mergeCell ref="A844:A850"/>
    <mergeCell ref="B844:B850"/>
    <mergeCell ref="C844:C850"/>
    <mergeCell ref="D844:D850"/>
    <mergeCell ref="E844:E850"/>
    <mergeCell ref="A854:H854"/>
    <mergeCell ref="D866:D872"/>
    <mergeCell ref="E866:E872"/>
    <mergeCell ref="A855:A861"/>
    <mergeCell ref="B855:B861"/>
    <mergeCell ref="C855:C861"/>
    <mergeCell ref="D855:D861"/>
    <mergeCell ref="E855:E861"/>
    <mergeCell ref="A865:H865"/>
    <mergeCell ref="A866:A872"/>
    <mergeCell ref="B866:B872"/>
    <mergeCell ref="C866:C872"/>
    <mergeCell ref="A756:A762"/>
    <mergeCell ref="B756:B762"/>
    <mergeCell ref="C756:C762"/>
    <mergeCell ref="D756:D762"/>
    <mergeCell ref="E756:E762"/>
    <mergeCell ref="A766:H766"/>
    <mergeCell ref="B822:B828"/>
    <mergeCell ref="C822:C828"/>
    <mergeCell ref="B833:B839"/>
    <mergeCell ref="C833:C839"/>
    <mergeCell ref="D833:D839"/>
    <mergeCell ref="E833:E839"/>
    <mergeCell ref="A810:H810"/>
    <mergeCell ref="D822:D828"/>
    <mergeCell ref="E822:E828"/>
    <mergeCell ref="A811:A817"/>
    <mergeCell ref="B811:B817"/>
    <mergeCell ref="C811:C817"/>
    <mergeCell ref="D811:D817"/>
    <mergeCell ref="E811:E817"/>
    <mergeCell ref="A821:H821"/>
    <mergeCell ref="A822:A828"/>
    <mergeCell ref="A832:H832"/>
    <mergeCell ref="A755:H755"/>
    <mergeCell ref="A531:H531"/>
    <mergeCell ref="A542:H542"/>
    <mergeCell ref="A553:H553"/>
    <mergeCell ref="A564:H564"/>
    <mergeCell ref="A575:H575"/>
    <mergeCell ref="A586:H586"/>
    <mergeCell ref="A597:H597"/>
    <mergeCell ref="A608:H608"/>
    <mergeCell ref="A619:H619"/>
    <mergeCell ref="A630:H630"/>
    <mergeCell ref="A641:H641"/>
    <mergeCell ref="A652:H652"/>
    <mergeCell ref="A663:H663"/>
    <mergeCell ref="A674:H674"/>
    <mergeCell ref="D701:D707"/>
    <mergeCell ref="E701:E707"/>
    <mergeCell ref="A685:H685"/>
    <mergeCell ref="A696:H696"/>
    <mergeCell ref="A697:H697"/>
    <mergeCell ref="A699:I699"/>
    <mergeCell ref="B701:B707"/>
    <mergeCell ref="C701:C707"/>
    <mergeCell ref="A711:H711"/>
    <mergeCell ref="A733:H733"/>
    <mergeCell ref="A734:A740"/>
    <mergeCell ref="A744:H744"/>
    <mergeCell ref="B734:B740"/>
    <mergeCell ref="C734:C740"/>
    <mergeCell ref="B745:B751"/>
    <mergeCell ref="C745:C751"/>
    <mergeCell ref="D745:D751"/>
    <mergeCell ref="E745:E751"/>
    <mergeCell ref="D734:D740"/>
    <mergeCell ref="E734:E740"/>
    <mergeCell ref="A745:A751"/>
    <mergeCell ref="A487:H487"/>
    <mergeCell ref="A498:H498"/>
    <mergeCell ref="A509:H509"/>
    <mergeCell ref="A520:H520"/>
    <mergeCell ref="A723:A729"/>
    <mergeCell ref="B723:B729"/>
    <mergeCell ref="C723:C729"/>
    <mergeCell ref="D723:D729"/>
    <mergeCell ref="E723:E729"/>
    <mergeCell ref="A701:A707"/>
    <mergeCell ref="A712:A718"/>
    <mergeCell ref="B712:B718"/>
    <mergeCell ref="C712:C718"/>
    <mergeCell ref="D712:D718"/>
    <mergeCell ref="E712:E718"/>
    <mergeCell ref="A722:H722"/>
    <mergeCell ref="A388:H388"/>
    <mergeCell ref="A399:H399"/>
    <mergeCell ref="A410:H410"/>
    <mergeCell ref="A421:H421"/>
    <mergeCell ref="A432:H432"/>
    <mergeCell ref="A443:H443"/>
    <mergeCell ref="A454:H454"/>
    <mergeCell ref="A465:H465"/>
    <mergeCell ref="A476:H476"/>
    <mergeCell ref="A289:H289"/>
    <mergeCell ref="A300:H300"/>
    <mergeCell ref="A311:H311"/>
    <mergeCell ref="A322:H322"/>
    <mergeCell ref="A333:H333"/>
    <mergeCell ref="A344:H344"/>
    <mergeCell ref="A355:H355"/>
    <mergeCell ref="A366:H366"/>
    <mergeCell ref="A377:H377"/>
    <mergeCell ref="A190:H190"/>
    <mergeCell ref="A201:H201"/>
    <mergeCell ref="A212:H212"/>
    <mergeCell ref="A223:H223"/>
    <mergeCell ref="A234:H234"/>
    <mergeCell ref="A245:H245"/>
    <mergeCell ref="A256:H256"/>
    <mergeCell ref="A267:H267"/>
    <mergeCell ref="A278:H278"/>
    <mergeCell ref="A91:H91"/>
    <mergeCell ref="A102:H102"/>
    <mergeCell ref="A113:H113"/>
    <mergeCell ref="A124:H124"/>
    <mergeCell ref="A135:H135"/>
    <mergeCell ref="A146:H146"/>
    <mergeCell ref="A157:H157"/>
    <mergeCell ref="A168:H168"/>
    <mergeCell ref="A179:H179"/>
    <mergeCell ref="A1:I1"/>
    <mergeCell ref="A2:I2"/>
    <mergeCell ref="A14:H14"/>
    <mergeCell ref="A25:H25"/>
    <mergeCell ref="A36:H36"/>
    <mergeCell ref="A47:H47"/>
    <mergeCell ref="A58:H58"/>
    <mergeCell ref="A69:H69"/>
    <mergeCell ref="A80:H80"/>
  </mergeCells>
  <pageMargins left="0.51" right="0.35" top="0.32" bottom="0.26" header="0" footer="0"/>
  <pageSetup orientation="landscape"/>
  <rowBreaks count="1" manualBreakCount="1">
    <brk id="334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Dharamshala Div. Wise</vt:lpstr>
      <vt:lpstr>Dehra Div</vt:lpstr>
      <vt:lpstr>Nurpur Div. Wise</vt:lpstr>
      <vt:lpstr>Chamba Abstract Div. Wise</vt:lpstr>
      <vt:lpstr>Chamba Div. Wise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SDMA</dc:creator>
  <cp:lastModifiedBy>SDMA</cp:lastModifiedBy>
  <dcterms:created xsi:type="dcterms:W3CDTF">2006-09-16T00:00:00Z</dcterms:created>
  <dcterms:modified xsi:type="dcterms:W3CDTF">2026-01-03T07:16:33Z</dcterms:modified>
</cp:coreProperties>
</file>